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840" windowWidth="17400" windowHeight="11076" activeTab="1"/>
  </bookViews>
  <sheets>
    <sheet name="APP B Table B-2" sheetId="1" r:id="rId1"/>
    <sheet name="APP B Table B-3" sheetId="2" r:id="rId2"/>
  </sheets>
  <definedNames>
    <definedName name="_xlnm.Print_Area" localSheetId="0">'APP B Table B-2'!$A$1:$L$72</definedName>
    <definedName name="_xlnm.Print_Area" localSheetId="1">'APP B Table B-3'!$A$1:$L$73</definedName>
  </definedNames>
  <calcPr fullCalcOnLoad="1"/>
</workbook>
</file>

<file path=xl/sharedStrings.xml><?xml version="1.0" encoding="utf-8"?>
<sst xmlns="http://schemas.openxmlformats.org/spreadsheetml/2006/main" count="212" uniqueCount="104">
  <si>
    <t>Reservoir Location</t>
  </si>
  <si>
    <t>Upper</t>
  </si>
  <si>
    <t>FISH HH-1A</t>
  </si>
  <si>
    <t>FISH HH-1B</t>
  </si>
  <si>
    <t>FISH HH-1C</t>
  </si>
  <si>
    <t>FISH HH-1D</t>
  </si>
  <si>
    <t>Middle</t>
  </si>
  <si>
    <t>FISH HH-2A</t>
  </si>
  <si>
    <t>FISH HH-2C</t>
  </si>
  <si>
    <t>Lower</t>
  </si>
  <si>
    <t>FISH HH-3A</t>
  </si>
  <si>
    <t>FISH HH-3B</t>
  </si>
  <si>
    <t>FISH HH-3C</t>
  </si>
  <si>
    <t>FISH HH-3D</t>
  </si>
  <si>
    <t>French Meadows Reservoir</t>
  </si>
  <si>
    <t>FISH FM-1A</t>
  </si>
  <si>
    <t>FISH FM-1B</t>
  </si>
  <si>
    <t>FISH FM-1C</t>
  </si>
  <si>
    <t>FISH FM-1D</t>
  </si>
  <si>
    <t>FISH FM-2A</t>
  </si>
  <si>
    <t>FISH FM-2B</t>
  </si>
  <si>
    <t>FISH FM-2C</t>
  </si>
  <si>
    <t>FISH FM-2D</t>
  </si>
  <si>
    <t>FISH FM-3A</t>
  </si>
  <si>
    <t>FISH FM-3B</t>
  </si>
  <si>
    <t>FISH FM-3C</t>
  </si>
  <si>
    <t>FISH FM-3D</t>
  </si>
  <si>
    <t>Ralston Afterbay</t>
  </si>
  <si>
    <t>FISH RA-3A</t>
  </si>
  <si>
    <t>FISH RA-3B</t>
  </si>
  <si>
    <t>FISH RA-2A</t>
  </si>
  <si>
    <t>FISH RA-2B</t>
  </si>
  <si>
    <t>FISH RA-1A</t>
  </si>
  <si>
    <t>FISH RA-1B</t>
  </si>
  <si>
    <t>SS</t>
  </si>
  <si>
    <t>RBT</t>
  </si>
  <si>
    <t>BNT</t>
  </si>
  <si>
    <t>HH</t>
  </si>
  <si>
    <t>SPM</t>
  </si>
  <si>
    <t>KOK</t>
  </si>
  <si>
    <t>TCB</t>
  </si>
  <si>
    <t>LKT</t>
  </si>
  <si>
    <t>FISH INT-U1b</t>
  </si>
  <si>
    <t>FISH INT-L1b</t>
  </si>
  <si>
    <t>FISH INT-U2b</t>
  </si>
  <si>
    <t>FISH INT-L2b</t>
  </si>
  <si>
    <t>Total</t>
  </si>
  <si>
    <t>Study Site</t>
  </si>
  <si>
    <t>Total Hours</t>
  </si>
  <si>
    <t>Hell Hole Reservoir</t>
  </si>
  <si>
    <t xml:space="preserve">Middle Fork Interbay </t>
  </si>
  <si>
    <t xml:space="preserve"> Study Site</t>
  </si>
  <si>
    <t>Middle Fork Interbay</t>
  </si>
  <si>
    <t>Date</t>
  </si>
  <si>
    <t>September 2007</t>
  </si>
  <si>
    <t>June 2008</t>
  </si>
  <si>
    <t>FISH RA-3C</t>
  </si>
  <si>
    <t>FISH RA-2C</t>
  </si>
  <si>
    <t>FISH RA-2D</t>
  </si>
  <si>
    <t>FISH RA-1C</t>
  </si>
  <si>
    <t xml:space="preserve"> RA-3A</t>
  </si>
  <si>
    <t xml:space="preserve"> RA-3B</t>
  </si>
  <si>
    <t xml:space="preserve"> RA-2A</t>
  </si>
  <si>
    <t xml:space="preserve"> RA-2B</t>
  </si>
  <si>
    <t xml:space="preserve"> RA-1A</t>
  </si>
  <si>
    <t xml:space="preserve"> RA-1B</t>
  </si>
  <si>
    <t xml:space="preserve"> RA-3C</t>
  </si>
  <si>
    <t xml:space="preserve"> RA-2C</t>
  </si>
  <si>
    <t xml:space="preserve"> RA-2D</t>
  </si>
  <si>
    <t xml:space="preserve"> RA-1C</t>
  </si>
  <si>
    <t xml:space="preserve"> INT-U1b</t>
  </si>
  <si>
    <t xml:space="preserve"> INT-L1b</t>
  </si>
  <si>
    <t xml:space="preserve"> INT-L2b</t>
  </si>
  <si>
    <t xml:space="preserve"> INT-U2b</t>
  </si>
  <si>
    <t xml:space="preserve"> FM-1A</t>
  </si>
  <si>
    <t xml:space="preserve"> FM-1B</t>
  </si>
  <si>
    <t xml:space="preserve"> FM-1C</t>
  </si>
  <si>
    <t xml:space="preserve"> FM-1D</t>
  </si>
  <si>
    <t xml:space="preserve"> FM-2A</t>
  </si>
  <si>
    <t xml:space="preserve"> FM-2B</t>
  </si>
  <si>
    <t xml:space="preserve"> FM-2C</t>
  </si>
  <si>
    <t xml:space="preserve"> FM-2D</t>
  </si>
  <si>
    <t xml:space="preserve"> FM-3A</t>
  </si>
  <si>
    <t xml:space="preserve"> FM-3B</t>
  </si>
  <si>
    <t xml:space="preserve"> FM-3C</t>
  </si>
  <si>
    <t xml:space="preserve"> FM-3D</t>
  </si>
  <si>
    <t xml:space="preserve"> HH-1A</t>
  </si>
  <si>
    <t xml:space="preserve"> HH-1B</t>
  </si>
  <si>
    <t xml:space="preserve"> HH-1C</t>
  </si>
  <si>
    <t xml:space="preserve"> HH-1D</t>
  </si>
  <si>
    <t xml:space="preserve"> HH-2A</t>
  </si>
  <si>
    <t xml:space="preserve"> HH-2C</t>
  </si>
  <si>
    <t xml:space="preserve"> HH-3A</t>
  </si>
  <si>
    <t xml:space="preserve"> HH-3B</t>
  </si>
  <si>
    <t xml:space="preserve"> HH-3C</t>
  </si>
  <si>
    <t xml:space="preserve"> HH-3D</t>
  </si>
  <si>
    <t>Table B-3. 2007-2008 Catch Per Unit Effort (CPUE) for Reservoir Gill Netting.</t>
  </si>
  <si>
    <r>
      <t>Number of Fish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Captured / Net Hour</t>
    </r>
  </si>
  <si>
    <r>
      <t>September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2008</t>
    </r>
  </si>
  <si>
    <r>
      <t>1</t>
    </r>
    <r>
      <rPr>
        <sz val="8"/>
        <color indexed="8"/>
        <rFont val="Arial"/>
        <family val="2"/>
      </rPr>
      <t>Species: RBT = Rainbow Trout, BNT = Brown Trout,  HH = Hardhead, SPM = Sacramento Pikeminnow, SS = Sacramento Sucker, KOK = Kokanee, TCB = Tui Chub, LKT = Lake Trout</t>
    </r>
  </si>
  <si>
    <r>
      <t>2</t>
    </r>
    <r>
      <rPr>
        <sz val="8"/>
        <color indexed="8"/>
        <rFont val="Arial"/>
        <family val="2"/>
      </rPr>
      <t>Placement of nets during September 2008 were modified for catching fish for methylmercury sampling.  No nets were deployed on the bottom of the water column.</t>
    </r>
  </si>
  <si>
    <t>Table B-2. 2007-2008 Summary of Fish Species Captured during Reservoir Gill Netting.</t>
  </si>
  <si>
    <r>
      <t>Number of Fish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Captured</t>
    </r>
  </si>
  <si>
    <r>
      <t>September</t>
    </r>
    <r>
      <rPr>
        <b/>
        <vertAlign val="superscript"/>
        <sz val="10"/>
        <color indexed="8"/>
        <rFont val="Arial"/>
        <family val="2"/>
      </rPr>
      <t xml:space="preserve">2 </t>
    </r>
    <r>
      <rPr>
        <b/>
        <sz val="10"/>
        <color indexed="8"/>
        <rFont val="Arial"/>
        <family val="2"/>
      </rPr>
      <t>2008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</si>
</sst>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/yy;@"/>
    <numFmt numFmtId="167" formatCode="[$-409]dddd\,\ mmmm\ dd\,\ yyyy"/>
    <numFmt numFmtId="168" formatCode="0.0%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2" fontId="6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2" fontId="8" fillId="0" borderId="1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2" fontId="8" fillId="0" borderId="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2" fontId="6" fillId="2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7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 quotePrefix="1">
      <alignment horizontal="center" vertical="center"/>
    </xf>
    <xf numFmtId="165" fontId="8" fillId="0" borderId="10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65" fontId="8" fillId="0" borderId="9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6" fillId="2" borderId="12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8" fillId="0" borderId="0" xfId="0" applyNumberFormat="1" applyFont="1" applyBorder="1" applyAlignment="1">
      <alignment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0" fontId="6" fillId="0" borderId="10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0" fontId="8" fillId="0" borderId="12" xfId="0" applyFont="1" applyBorder="1" applyAlignment="1">
      <alignment vertic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/>
    </xf>
    <xf numFmtId="1" fontId="8" fillId="0" borderId="9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/>
    </xf>
    <xf numFmtId="0" fontId="8" fillId="0" borderId="2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1" fontId="6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" fontId="8" fillId="0" borderId="23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0" fontId="8" fillId="0" borderId="25" xfId="0" applyFont="1" applyFill="1" applyBorder="1" applyAlignment="1">
      <alignment/>
    </xf>
    <xf numFmtId="1" fontId="8" fillId="0" borderId="4" xfId="0" applyNumberFormat="1" applyFont="1" applyFill="1" applyBorder="1" applyAlignment="1" quotePrefix="1">
      <alignment horizontal="center" vertical="center"/>
    </xf>
    <xf numFmtId="1" fontId="8" fillId="0" borderId="5" xfId="0" applyNumberFormat="1" applyFont="1" applyFill="1" applyBorder="1" applyAlignment="1" quotePrefix="1">
      <alignment horizontal="center"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" fontId="8" fillId="0" borderId="16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24" xfId="0" applyNumberFormat="1" applyFont="1" applyBorder="1" applyAlignment="1" quotePrefix="1">
      <alignment horizontal="center" vertical="center" wrapText="1"/>
    </xf>
    <xf numFmtId="14" fontId="6" fillId="0" borderId="24" xfId="0" applyNumberFormat="1" applyFont="1" applyBorder="1" applyAlignment="1" quotePrefix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14" fontId="6" fillId="0" borderId="24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 quotePrefix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4" fontId="6" fillId="0" borderId="10" xfId="0" applyNumberFormat="1" applyFont="1" applyBorder="1" applyAlignment="1" quotePrefix="1">
      <alignment horizontal="center" vertical="center" wrapText="1"/>
    </xf>
    <xf numFmtId="0" fontId="9" fillId="0" borderId="2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14" fontId="6" fillId="0" borderId="6" xfId="0" applyNumberFormat="1" applyFont="1" applyBorder="1" applyAlignment="1" quotePrefix="1">
      <alignment horizontal="center" vertical="center" wrapText="1"/>
    </xf>
    <xf numFmtId="0" fontId="6" fillId="2" borderId="11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14" fontId="6" fillId="0" borderId="8" xfId="0" applyNumberFormat="1" applyFont="1" applyBorder="1" applyAlignment="1" quotePrefix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NumberFormat="1" applyFont="1" applyBorder="1" applyAlignment="1" quotePrefix="1">
      <alignment horizontal="center" vertical="center" wrapText="1"/>
    </xf>
    <xf numFmtId="0" fontId="6" fillId="0" borderId="6" xfId="0" applyNumberFormat="1" applyFont="1" applyBorder="1" applyAlignment="1" quotePrefix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view="pageBreakPreview" zoomScaleSheetLayoutView="100" workbookViewId="0" topLeftCell="A1">
      <selection activeCell="R12" sqref="R12"/>
    </sheetView>
  </sheetViews>
  <sheetFormatPr defaultColWidth="9.140625" defaultRowHeight="12.75"/>
  <cols>
    <col min="1" max="1" width="11.421875" style="6" customWidth="1"/>
    <col min="2" max="2" width="12.421875" style="6" customWidth="1"/>
    <col min="3" max="3" width="12.140625" style="6" customWidth="1"/>
    <col min="4" max="4" width="8.421875" style="6" bestFit="1" customWidth="1"/>
    <col min="5" max="12" width="7.7109375" style="6" customWidth="1"/>
    <col min="13" max="13" width="9.140625" style="6" customWidth="1"/>
    <col min="14" max="21" width="9.140625" style="63" customWidth="1"/>
    <col min="22" max="16384" width="9.140625" style="6" customWidth="1"/>
  </cols>
  <sheetData>
    <row r="1" spans="1:21" s="2" customFormat="1" ht="21" customHeight="1">
      <c r="A1" s="61" t="s">
        <v>101</v>
      </c>
      <c r="B1" s="61"/>
      <c r="C1" s="61"/>
      <c r="D1" s="61"/>
      <c r="E1" s="62"/>
      <c r="F1" s="62"/>
      <c r="G1" s="62"/>
      <c r="H1" s="62"/>
      <c r="I1" s="62"/>
      <c r="J1" s="62"/>
      <c r="K1" s="62"/>
      <c r="N1" s="3"/>
      <c r="O1" s="3"/>
      <c r="P1" s="3"/>
      <c r="Q1" s="3"/>
      <c r="R1" s="3"/>
      <c r="S1" s="3"/>
      <c r="T1" s="3"/>
      <c r="U1" s="3"/>
    </row>
    <row r="2" spans="1:12" ht="15">
      <c r="A2" s="148" t="s">
        <v>53</v>
      </c>
      <c r="B2" s="166" t="s">
        <v>0</v>
      </c>
      <c r="C2" s="166" t="s">
        <v>47</v>
      </c>
      <c r="D2" s="167" t="s">
        <v>48</v>
      </c>
      <c r="E2" s="165" t="s">
        <v>102</v>
      </c>
      <c r="F2" s="165"/>
      <c r="G2" s="165"/>
      <c r="H2" s="165"/>
      <c r="I2" s="165"/>
      <c r="J2" s="165"/>
      <c r="K2" s="165"/>
      <c r="L2" s="165"/>
    </row>
    <row r="3" spans="1:13" ht="17.25" customHeight="1">
      <c r="A3" s="150"/>
      <c r="B3" s="166"/>
      <c r="C3" s="166"/>
      <c r="D3" s="167"/>
      <c r="E3" s="4" t="s">
        <v>35</v>
      </c>
      <c r="F3" s="4" t="s">
        <v>36</v>
      </c>
      <c r="G3" s="4" t="s">
        <v>37</v>
      </c>
      <c r="H3" s="4" t="s">
        <v>38</v>
      </c>
      <c r="I3" s="4" t="s">
        <v>34</v>
      </c>
      <c r="J3" s="4" t="s">
        <v>39</v>
      </c>
      <c r="K3" s="4" t="s">
        <v>40</v>
      </c>
      <c r="L3" s="4" t="s">
        <v>41</v>
      </c>
      <c r="M3" s="64"/>
    </row>
    <row r="4" spans="1:20" ht="12.75">
      <c r="A4" s="65" t="s">
        <v>27</v>
      </c>
      <c r="B4" s="66"/>
      <c r="C4" s="67"/>
      <c r="D4" s="68"/>
      <c r="E4" s="69"/>
      <c r="F4" s="69"/>
      <c r="G4" s="69"/>
      <c r="H4" s="69"/>
      <c r="I4" s="69"/>
      <c r="J4" s="69"/>
      <c r="K4" s="69"/>
      <c r="L4" s="69"/>
      <c r="M4" s="70"/>
      <c r="N4" s="71"/>
      <c r="O4" s="71"/>
      <c r="P4" s="71"/>
      <c r="Q4" s="71"/>
      <c r="R4" s="71"/>
      <c r="S4" s="71"/>
      <c r="T4" s="71"/>
    </row>
    <row r="5" spans="1:20" ht="12.75">
      <c r="A5" s="151" t="s">
        <v>54</v>
      </c>
      <c r="B5" s="154" t="s">
        <v>1</v>
      </c>
      <c r="C5" s="12" t="s">
        <v>60</v>
      </c>
      <c r="D5" s="13">
        <v>19.33</v>
      </c>
      <c r="E5" s="72">
        <v>1</v>
      </c>
      <c r="F5" s="73">
        <v>1</v>
      </c>
      <c r="G5" s="73"/>
      <c r="H5" s="73">
        <v>2</v>
      </c>
      <c r="I5" s="72">
        <v>18</v>
      </c>
      <c r="J5" s="72"/>
      <c r="K5" s="73"/>
      <c r="L5" s="73"/>
      <c r="M5" s="70"/>
      <c r="P5" s="74"/>
      <c r="Q5" s="74"/>
      <c r="R5" s="74"/>
      <c r="S5" s="74"/>
      <c r="T5" s="74"/>
    </row>
    <row r="6" spans="1:14" ht="12.75">
      <c r="A6" s="149"/>
      <c r="B6" s="155"/>
      <c r="C6" s="12" t="s">
        <v>61</v>
      </c>
      <c r="D6" s="13">
        <v>20</v>
      </c>
      <c r="E6" s="72">
        <v>3</v>
      </c>
      <c r="F6" s="73">
        <v>4</v>
      </c>
      <c r="G6" s="73">
        <v>2</v>
      </c>
      <c r="H6" s="73"/>
      <c r="I6" s="72">
        <v>12</v>
      </c>
      <c r="J6" s="72"/>
      <c r="K6" s="73"/>
      <c r="L6" s="73"/>
      <c r="M6" s="70"/>
      <c r="N6" s="75"/>
    </row>
    <row r="7" spans="1:14" ht="12.75">
      <c r="A7" s="149"/>
      <c r="B7" s="156"/>
      <c r="C7" s="77" t="s">
        <v>46</v>
      </c>
      <c r="D7" s="59">
        <f aca="true" t="shared" si="0" ref="D7:I7">SUM(D5:D6)</f>
        <v>39.33</v>
      </c>
      <c r="E7" s="77">
        <f t="shared" si="0"/>
        <v>4</v>
      </c>
      <c r="F7" s="77">
        <f t="shared" si="0"/>
        <v>5</v>
      </c>
      <c r="G7" s="77">
        <f t="shared" si="0"/>
        <v>2</v>
      </c>
      <c r="H7" s="77">
        <f t="shared" si="0"/>
        <v>2</v>
      </c>
      <c r="I7" s="77">
        <f t="shared" si="0"/>
        <v>30</v>
      </c>
      <c r="J7" s="77"/>
      <c r="K7" s="77"/>
      <c r="L7" s="77"/>
      <c r="M7" s="70"/>
      <c r="N7" s="71"/>
    </row>
    <row r="8" spans="1:13" ht="12.75">
      <c r="A8" s="149"/>
      <c r="B8" s="154" t="s">
        <v>6</v>
      </c>
      <c r="C8" s="24" t="s">
        <v>62</v>
      </c>
      <c r="D8" s="78">
        <v>17</v>
      </c>
      <c r="E8" s="79"/>
      <c r="F8" s="80">
        <v>3</v>
      </c>
      <c r="G8" s="80">
        <v>2</v>
      </c>
      <c r="H8" s="80"/>
      <c r="I8" s="81">
        <v>11</v>
      </c>
      <c r="J8" s="81"/>
      <c r="K8" s="80"/>
      <c r="L8" s="80"/>
      <c r="M8" s="70"/>
    </row>
    <row r="9" spans="1:13" ht="12.75">
      <c r="A9" s="149"/>
      <c r="B9" s="155"/>
      <c r="C9" s="12" t="s">
        <v>63</v>
      </c>
      <c r="D9" s="13">
        <v>18.92</v>
      </c>
      <c r="E9" s="82"/>
      <c r="F9" s="73">
        <v>2</v>
      </c>
      <c r="G9" s="73">
        <v>1</v>
      </c>
      <c r="H9" s="73">
        <v>2</v>
      </c>
      <c r="I9" s="72">
        <v>10</v>
      </c>
      <c r="J9" s="72"/>
      <c r="K9" s="73"/>
      <c r="L9" s="73"/>
      <c r="M9" s="70"/>
    </row>
    <row r="10" spans="1:12" ht="13.5" thickBot="1">
      <c r="A10" s="149"/>
      <c r="B10" s="155"/>
      <c r="C10" s="83" t="s">
        <v>46</v>
      </c>
      <c r="D10" s="59">
        <f>SUM(D8:D9)</f>
        <v>35.92</v>
      </c>
      <c r="E10" s="84"/>
      <c r="F10" s="83">
        <f>SUM(F8:F9)</f>
        <v>5</v>
      </c>
      <c r="G10" s="83">
        <f>SUM(G8:G9)</f>
        <v>3</v>
      </c>
      <c r="H10" s="83">
        <f>SUM(H8:H9)</f>
        <v>2</v>
      </c>
      <c r="I10" s="83">
        <f>SUM(I8:I9)</f>
        <v>21</v>
      </c>
      <c r="J10" s="83"/>
      <c r="K10" s="83"/>
      <c r="L10" s="83"/>
    </row>
    <row r="11" spans="1:12" ht="12.75">
      <c r="A11" s="149"/>
      <c r="B11" s="154" t="s">
        <v>9</v>
      </c>
      <c r="C11" s="21" t="s">
        <v>64</v>
      </c>
      <c r="D11" s="22">
        <v>17.58</v>
      </c>
      <c r="E11" s="79">
        <v>1</v>
      </c>
      <c r="F11" s="80"/>
      <c r="G11" s="80">
        <v>1</v>
      </c>
      <c r="H11" s="80"/>
      <c r="I11" s="81">
        <v>8</v>
      </c>
      <c r="J11" s="81"/>
      <c r="K11" s="80"/>
      <c r="L11" s="80"/>
    </row>
    <row r="12" spans="1:12" ht="12.75">
      <c r="A12" s="149"/>
      <c r="B12" s="155"/>
      <c r="C12" s="12" t="s">
        <v>65</v>
      </c>
      <c r="D12" s="13">
        <v>17.83</v>
      </c>
      <c r="E12" s="82">
        <v>1</v>
      </c>
      <c r="F12" s="73"/>
      <c r="G12" s="73"/>
      <c r="H12" s="73"/>
      <c r="I12" s="72">
        <v>7</v>
      </c>
      <c r="J12" s="72"/>
      <c r="K12" s="73"/>
      <c r="L12" s="73"/>
    </row>
    <row r="13" spans="1:12" ht="13.5" thickBot="1">
      <c r="A13" s="149"/>
      <c r="B13" s="158"/>
      <c r="C13" s="83" t="s">
        <v>46</v>
      </c>
      <c r="D13" s="18">
        <f>SUM(D11:D12)</f>
        <v>35.41</v>
      </c>
      <c r="E13" s="84">
        <f>SUM(E11:E12)</f>
        <v>2</v>
      </c>
      <c r="F13" s="83"/>
      <c r="G13" s="83">
        <f>SUM(G11:G12)</f>
        <v>1</v>
      </c>
      <c r="H13" s="83"/>
      <c r="I13" s="83">
        <f>SUM(I11:I12)</f>
        <v>15</v>
      </c>
      <c r="J13" s="83"/>
      <c r="K13" s="83"/>
      <c r="L13" s="83"/>
    </row>
    <row r="14" spans="1:13" ht="12.75">
      <c r="A14" s="152" t="s">
        <v>55</v>
      </c>
      <c r="B14" s="141" t="s">
        <v>1</v>
      </c>
      <c r="C14" s="85" t="s">
        <v>60</v>
      </c>
      <c r="D14" s="25">
        <v>21.17</v>
      </c>
      <c r="E14" s="86">
        <v>3</v>
      </c>
      <c r="F14" s="86"/>
      <c r="G14" s="86">
        <v>3</v>
      </c>
      <c r="H14" s="86"/>
      <c r="I14" s="86">
        <v>18</v>
      </c>
      <c r="J14" s="87"/>
      <c r="K14" s="87"/>
      <c r="L14" s="87"/>
      <c r="M14" s="70"/>
    </row>
    <row r="15" spans="1:13" ht="12.75">
      <c r="A15" s="139"/>
      <c r="B15" s="141"/>
      <c r="C15" s="88" t="s">
        <v>61</v>
      </c>
      <c r="D15" s="27">
        <v>21.07</v>
      </c>
      <c r="E15" s="89"/>
      <c r="F15" s="89">
        <v>1</v>
      </c>
      <c r="G15" s="89"/>
      <c r="H15" s="89"/>
      <c r="I15" s="89">
        <v>11</v>
      </c>
      <c r="J15" s="90"/>
      <c r="K15" s="90"/>
      <c r="L15" s="90"/>
      <c r="M15" s="70"/>
    </row>
    <row r="16" spans="1:13" ht="13.5" thickBot="1">
      <c r="A16" s="139"/>
      <c r="B16" s="142"/>
      <c r="C16" s="91" t="s">
        <v>46</v>
      </c>
      <c r="D16" s="29">
        <f>SUM(D14:D15)</f>
        <v>42.24</v>
      </c>
      <c r="E16" s="92">
        <f>SUM(E14:E15)</f>
        <v>3</v>
      </c>
      <c r="F16" s="92">
        <f>SUM(F14:F15)</f>
        <v>1</v>
      </c>
      <c r="G16" s="92">
        <f>SUM(G14:G15)</f>
        <v>3</v>
      </c>
      <c r="H16" s="92"/>
      <c r="I16" s="92">
        <f>SUM(I14:I15)</f>
        <v>29</v>
      </c>
      <c r="J16" s="92"/>
      <c r="K16" s="92"/>
      <c r="L16" s="92"/>
      <c r="M16" s="70"/>
    </row>
    <row r="17" spans="1:13" ht="12.75">
      <c r="A17" s="139"/>
      <c r="B17" s="143" t="s">
        <v>6</v>
      </c>
      <c r="C17" s="93" t="s">
        <v>62</v>
      </c>
      <c r="D17" s="32">
        <v>20.15</v>
      </c>
      <c r="E17" s="94">
        <v>1</v>
      </c>
      <c r="F17" s="94">
        <v>3</v>
      </c>
      <c r="G17" s="94"/>
      <c r="H17" s="94"/>
      <c r="I17" s="94">
        <v>17</v>
      </c>
      <c r="J17" s="95"/>
      <c r="K17" s="95"/>
      <c r="L17" s="95"/>
      <c r="M17" s="70"/>
    </row>
    <row r="18" spans="1:13" ht="12.75">
      <c r="A18" s="139"/>
      <c r="B18" s="141"/>
      <c r="C18" s="96" t="s">
        <v>63</v>
      </c>
      <c r="D18" s="34">
        <v>20.72</v>
      </c>
      <c r="E18" s="89">
        <v>2</v>
      </c>
      <c r="F18" s="89">
        <v>3</v>
      </c>
      <c r="G18" s="89"/>
      <c r="H18" s="89">
        <v>2</v>
      </c>
      <c r="I18" s="89">
        <v>13</v>
      </c>
      <c r="J18" s="90"/>
      <c r="K18" s="90"/>
      <c r="L18" s="90"/>
      <c r="M18" s="70"/>
    </row>
    <row r="19" spans="1:12" ht="13.5" thickBot="1">
      <c r="A19" s="139"/>
      <c r="B19" s="141"/>
      <c r="C19" s="97" t="s">
        <v>46</v>
      </c>
      <c r="D19" s="29">
        <f>SUM(D17:D18)</f>
        <v>40.87</v>
      </c>
      <c r="E19" s="92">
        <f>SUM(E17:E18)</f>
        <v>3</v>
      </c>
      <c r="F19" s="92">
        <f>SUM(F17:F18)</f>
        <v>6</v>
      </c>
      <c r="G19" s="92"/>
      <c r="H19" s="92">
        <f>SUM(H17:H18)</f>
        <v>2</v>
      </c>
      <c r="I19" s="92">
        <f>SUM(I17:I18)</f>
        <v>30</v>
      </c>
      <c r="J19" s="92"/>
      <c r="K19" s="92"/>
      <c r="L19" s="92"/>
    </row>
    <row r="20" spans="1:12" ht="12.75">
      <c r="A20" s="139"/>
      <c r="B20" s="153" t="s">
        <v>9</v>
      </c>
      <c r="C20" s="93" t="s">
        <v>64</v>
      </c>
      <c r="D20" s="32">
        <v>19.95</v>
      </c>
      <c r="E20" s="94">
        <v>2</v>
      </c>
      <c r="F20" s="94">
        <v>1</v>
      </c>
      <c r="G20" s="94"/>
      <c r="H20" s="94"/>
      <c r="I20" s="94">
        <v>16</v>
      </c>
      <c r="J20" s="95"/>
      <c r="K20" s="95"/>
      <c r="L20" s="95"/>
    </row>
    <row r="21" spans="1:12" ht="12.75">
      <c r="A21" s="139"/>
      <c r="B21" s="139"/>
      <c r="C21" s="88" t="s">
        <v>65</v>
      </c>
      <c r="D21" s="27">
        <v>19.57</v>
      </c>
      <c r="E21" s="89"/>
      <c r="F21" s="89"/>
      <c r="G21" s="89"/>
      <c r="H21" s="89"/>
      <c r="I21" s="89">
        <v>9</v>
      </c>
      <c r="J21" s="90"/>
      <c r="K21" s="90"/>
      <c r="L21" s="90"/>
    </row>
    <row r="22" spans="1:24" ht="13.5" thickBot="1">
      <c r="A22" s="140"/>
      <c r="B22" s="140"/>
      <c r="C22" s="97" t="s">
        <v>46</v>
      </c>
      <c r="D22" s="29">
        <f>SUM(D20:D21)</f>
        <v>39.519999999999996</v>
      </c>
      <c r="E22" s="92">
        <f>SUM(E20:E21)</f>
        <v>2</v>
      </c>
      <c r="F22" s="92">
        <f>SUM(F20:F21)</f>
        <v>1</v>
      </c>
      <c r="G22" s="92"/>
      <c r="H22" s="92"/>
      <c r="I22" s="92">
        <f>SUM(I20:I21)</f>
        <v>25</v>
      </c>
      <c r="J22" s="92"/>
      <c r="K22" s="92"/>
      <c r="L22" s="92"/>
      <c r="M22" s="63"/>
      <c r="V22" s="63"/>
      <c r="W22" s="63"/>
      <c r="X22" s="63"/>
    </row>
    <row r="23" spans="1:24" ht="12.75">
      <c r="A23" s="162" t="s">
        <v>103</v>
      </c>
      <c r="B23" s="15"/>
      <c r="C23" s="35" t="s">
        <v>60</v>
      </c>
      <c r="D23" s="36">
        <v>20.18</v>
      </c>
      <c r="E23" s="86">
        <v>4</v>
      </c>
      <c r="F23" s="86">
        <v>1</v>
      </c>
      <c r="G23" s="86"/>
      <c r="H23" s="86">
        <v>1</v>
      </c>
      <c r="I23" s="86">
        <v>14</v>
      </c>
      <c r="J23" s="26"/>
      <c r="K23" s="26"/>
      <c r="L23" s="26"/>
      <c r="M23" s="98"/>
      <c r="N23" s="99"/>
      <c r="O23" s="100"/>
      <c r="P23" s="100"/>
      <c r="Q23" s="100"/>
      <c r="R23" s="100"/>
      <c r="S23" s="100"/>
      <c r="T23" s="101"/>
      <c r="U23" s="101"/>
      <c r="V23" s="101"/>
      <c r="W23" s="63"/>
      <c r="X23" s="63"/>
    </row>
    <row r="24" spans="1:24" ht="12.75">
      <c r="A24" s="163"/>
      <c r="B24" s="15" t="s">
        <v>1</v>
      </c>
      <c r="C24" s="37" t="s">
        <v>66</v>
      </c>
      <c r="D24" s="38">
        <v>20.5</v>
      </c>
      <c r="E24" s="89"/>
      <c r="F24" s="89">
        <v>1</v>
      </c>
      <c r="G24" s="89"/>
      <c r="H24" s="89"/>
      <c r="I24" s="89">
        <v>8</v>
      </c>
      <c r="J24" s="28"/>
      <c r="K24" s="28"/>
      <c r="L24" s="28"/>
      <c r="M24" s="98"/>
      <c r="N24" s="99"/>
      <c r="O24" s="100"/>
      <c r="P24" s="100"/>
      <c r="Q24" s="100"/>
      <c r="R24" s="100"/>
      <c r="S24" s="100"/>
      <c r="T24" s="101"/>
      <c r="U24" s="101"/>
      <c r="V24" s="101"/>
      <c r="W24" s="63"/>
      <c r="X24" s="63"/>
    </row>
    <row r="25" spans="1:24" ht="13.5" thickBot="1">
      <c r="A25" s="163"/>
      <c r="B25" s="16"/>
      <c r="C25" s="91" t="s">
        <v>46</v>
      </c>
      <c r="D25" s="92">
        <v>117.2</v>
      </c>
      <c r="E25" s="92">
        <v>4</v>
      </c>
      <c r="F25" s="92">
        <v>2</v>
      </c>
      <c r="G25" s="92"/>
      <c r="H25" s="92">
        <v>1</v>
      </c>
      <c r="I25" s="92">
        <v>22</v>
      </c>
      <c r="J25" s="41"/>
      <c r="K25" s="92"/>
      <c r="L25" s="92"/>
      <c r="M25" s="71"/>
      <c r="V25" s="63"/>
      <c r="W25" s="63"/>
      <c r="X25" s="63"/>
    </row>
    <row r="26" spans="1:24" ht="12.75">
      <c r="A26" s="163"/>
      <c r="B26" s="20"/>
      <c r="C26" s="39" t="s">
        <v>67</v>
      </c>
      <c r="D26" s="40">
        <v>19.4</v>
      </c>
      <c r="E26" s="94"/>
      <c r="F26" s="94"/>
      <c r="G26" s="94"/>
      <c r="H26" s="94"/>
      <c r="I26" s="94">
        <v>4</v>
      </c>
      <c r="J26" s="33"/>
      <c r="K26" s="33"/>
      <c r="L26" s="33"/>
      <c r="M26" s="63"/>
      <c r="V26" s="63"/>
      <c r="W26" s="63"/>
      <c r="X26" s="63"/>
    </row>
    <row r="27" spans="1:12" ht="12.75">
      <c r="A27" s="163"/>
      <c r="B27" s="15" t="s">
        <v>6</v>
      </c>
      <c r="C27" s="37" t="s">
        <v>68</v>
      </c>
      <c r="D27" s="38">
        <v>19.67</v>
      </c>
      <c r="E27" s="89"/>
      <c r="F27" s="89"/>
      <c r="G27" s="89"/>
      <c r="H27" s="89"/>
      <c r="I27" s="89">
        <v>9</v>
      </c>
      <c r="J27" s="28"/>
      <c r="K27" s="28"/>
      <c r="L27" s="28"/>
    </row>
    <row r="28" spans="1:12" ht="13.5" thickBot="1">
      <c r="A28" s="163"/>
      <c r="B28" s="16"/>
      <c r="C28" s="91" t="s">
        <v>46</v>
      </c>
      <c r="D28" s="29">
        <v>39.07</v>
      </c>
      <c r="E28" s="92"/>
      <c r="F28" s="92"/>
      <c r="G28" s="92"/>
      <c r="H28" s="92"/>
      <c r="I28" s="92">
        <v>13</v>
      </c>
      <c r="J28" s="31"/>
      <c r="K28" s="31"/>
      <c r="L28" s="31"/>
    </row>
    <row r="29" spans="1:12" ht="12.75">
      <c r="A29" s="163"/>
      <c r="B29" s="15"/>
      <c r="C29" s="43" t="s">
        <v>64</v>
      </c>
      <c r="D29" s="36">
        <v>18.25</v>
      </c>
      <c r="E29" s="86">
        <v>1</v>
      </c>
      <c r="F29" s="86"/>
      <c r="G29" s="86"/>
      <c r="H29" s="86">
        <v>1</v>
      </c>
      <c r="I29" s="86">
        <v>15</v>
      </c>
      <c r="J29" s="26"/>
      <c r="K29" s="26"/>
      <c r="L29" s="26"/>
    </row>
    <row r="30" spans="1:12" ht="12.75">
      <c r="A30" s="163"/>
      <c r="B30" s="15" t="s">
        <v>9</v>
      </c>
      <c r="C30" s="37" t="s">
        <v>69</v>
      </c>
      <c r="D30" s="38">
        <v>19.2</v>
      </c>
      <c r="E30" s="89">
        <v>1</v>
      </c>
      <c r="F30" s="89">
        <v>2</v>
      </c>
      <c r="G30" s="89"/>
      <c r="H30" s="89"/>
      <c r="I30" s="89">
        <v>3</v>
      </c>
      <c r="J30" s="28"/>
      <c r="K30" s="28"/>
      <c r="L30" s="28"/>
    </row>
    <row r="31" spans="1:12" ht="12.75">
      <c r="A31" s="164"/>
      <c r="B31" s="76"/>
      <c r="C31" s="45" t="s">
        <v>46</v>
      </c>
      <c r="D31" s="102">
        <v>37.45</v>
      </c>
      <c r="E31" s="103">
        <v>2</v>
      </c>
      <c r="F31" s="103">
        <v>2</v>
      </c>
      <c r="G31" s="103"/>
      <c r="H31" s="103">
        <v>1</v>
      </c>
      <c r="I31" s="103">
        <v>18</v>
      </c>
      <c r="J31" s="104"/>
      <c r="K31" s="104"/>
      <c r="L31" s="104"/>
    </row>
    <row r="32" spans="1:12" ht="12.75">
      <c r="A32" s="159" t="s">
        <v>50</v>
      </c>
      <c r="B32" s="160"/>
      <c r="C32" s="160"/>
      <c r="D32" s="160"/>
      <c r="E32" s="105"/>
      <c r="F32" s="106"/>
      <c r="G32" s="106"/>
      <c r="H32" s="106"/>
      <c r="I32" s="105"/>
      <c r="J32" s="105"/>
      <c r="K32" s="106"/>
      <c r="L32" s="107"/>
    </row>
    <row r="33" spans="1:12" ht="12.75">
      <c r="A33" s="161" t="s">
        <v>54</v>
      </c>
      <c r="B33" s="155" t="s">
        <v>1</v>
      </c>
      <c r="C33" s="108" t="s">
        <v>70</v>
      </c>
      <c r="D33" s="78">
        <v>19.33</v>
      </c>
      <c r="E33" s="79">
        <v>1</v>
      </c>
      <c r="F33" s="81">
        <v>3</v>
      </c>
      <c r="G33" s="81"/>
      <c r="H33" s="81"/>
      <c r="I33" s="81"/>
      <c r="J33" s="81"/>
      <c r="K33" s="81"/>
      <c r="L33" s="81"/>
    </row>
    <row r="34" spans="1:12" ht="13.5" thickBot="1">
      <c r="A34" s="149"/>
      <c r="B34" s="158"/>
      <c r="C34" s="83" t="s">
        <v>46</v>
      </c>
      <c r="D34" s="18">
        <f>SUM(D33)</f>
        <v>19.33</v>
      </c>
      <c r="E34" s="83">
        <f>SUM(E33)</f>
        <v>1</v>
      </c>
      <c r="F34" s="83">
        <f>SUM(F33)</f>
        <v>3</v>
      </c>
      <c r="G34" s="83"/>
      <c r="H34" s="83"/>
      <c r="I34" s="83"/>
      <c r="J34" s="83"/>
      <c r="K34" s="83"/>
      <c r="L34" s="83"/>
    </row>
    <row r="35" spans="1:12" ht="12.75">
      <c r="A35" s="149"/>
      <c r="B35" s="157" t="s">
        <v>6</v>
      </c>
      <c r="C35" s="37" t="s">
        <v>71</v>
      </c>
      <c r="D35" s="13">
        <v>20.35</v>
      </c>
      <c r="E35" s="82">
        <v>1</v>
      </c>
      <c r="F35" s="72"/>
      <c r="G35" s="72"/>
      <c r="H35" s="72"/>
      <c r="I35" s="72"/>
      <c r="J35" s="72"/>
      <c r="K35" s="72"/>
      <c r="L35" s="72"/>
    </row>
    <row r="36" spans="1:12" ht="12.75">
      <c r="A36" s="149"/>
      <c r="B36" s="155"/>
      <c r="C36" s="108" t="s">
        <v>72</v>
      </c>
      <c r="D36" s="78">
        <v>20.17</v>
      </c>
      <c r="E36" s="79"/>
      <c r="F36" s="81">
        <v>2</v>
      </c>
      <c r="G36" s="81"/>
      <c r="H36" s="81"/>
      <c r="I36" s="81"/>
      <c r="J36" s="81"/>
      <c r="K36" s="81"/>
      <c r="L36" s="81"/>
    </row>
    <row r="37" spans="1:12" ht="13.5" thickBot="1">
      <c r="A37" s="149"/>
      <c r="B37" s="158"/>
      <c r="C37" s="83" t="s">
        <v>46</v>
      </c>
      <c r="D37" s="18">
        <f>SUM(D35:D36)</f>
        <v>40.52</v>
      </c>
      <c r="E37" s="83">
        <f>SUM(E35:E36)</f>
        <v>1</v>
      </c>
      <c r="F37" s="83">
        <f>SUM(F35:F36)</f>
        <v>2</v>
      </c>
      <c r="G37" s="83"/>
      <c r="H37" s="83"/>
      <c r="I37" s="83"/>
      <c r="J37" s="83"/>
      <c r="K37" s="83"/>
      <c r="L37" s="83"/>
    </row>
    <row r="38" spans="1:12" ht="12.75">
      <c r="A38" s="149"/>
      <c r="B38" s="157" t="s">
        <v>9</v>
      </c>
      <c r="C38" s="37" t="s">
        <v>73</v>
      </c>
      <c r="D38" s="13">
        <v>20.08</v>
      </c>
      <c r="E38" s="82">
        <v>3</v>
      </c>
      <c r="F38" s="72">
        <v>2</v>
      </c>
      <c r="G38" s="72"/>
      <c r="H38" s="72"/>
      <c r="I38" s="72"/>
      <c r="J38" s="72"/>
      <c r="K38" s="72"/>
      <c r="L38" s="72"/>
    </row>
    <row r="39" spans="1:12" ht="12.75">
      <c r="A39" s="150"/>
      <c r="B39" s="156"/>
      <c r="C39" s="77" t="s">
        <v>46</v>
      </c>
      <c r="D39" s="59">
        <f>SUM(D38)</f>
        <v>20.08</v>
      </c>
      <c r="E39" s="77">
        <f>SUM(E38)</f>
        <v>3</v>
      </c>
      <c r="F39" s="77">
        <f>SUM(F38)</f>
        <v>2</v>
      </c>
      <c r="G39" s="77"/>
      <c r="H39" s="77"/>
      <c r="I39" s="77"/>
      <c r="J39" s="77"/>
      <c r="K39" s="77"/>
      <c r="L39" s="77"/>
    </row>
    <row r="40" spans="1:12" ht="12.75">
      <c r="A40" s="146" t="s">
        <v>14</v>
      </c>
      <c r="B40" s="147"/>
      <c r="C40" s="147"/>
      <c r="D40" s="147"/>
      <c r="E40" s="109"/>
      <c r="F40" s="110"/>
      <c r="G40" s="110"/>
      <c r="H40" s="110"/>
      <c r="I40" s="109"/>
      <c r="J40" s="109"/>
      <c r="K40" s="110"/>
      <c r="L40" s="111"/>
    </row>
    <row r="41" spans="1:12" ht="12.75">
      <c r="A41" s="148" t="s">
        <v>54</v>
      </c>
      <c r="B41" s="154" t="s">
        <v>1</v>
      </c>
      <c r="C41" s="112" t="s">
        <v>74</v>
      </c>
      <c r="D41" s="38">
        <v>26.5</v>
      </c>
      <c r="E41" s="79">
        <v>4</v>
      </c>
      <c r="F41" s="80">
        <v>6</v>
      </c>
      <c r="G41" s="80"/>
      <c r="H41" s="80"/>
      <c r="I41" s="81"/>
      <c r="J41" s="81"/>
      <c r="K41" s="80"/>
      <c r="L41" s="80"/>
    </row>
    <row r="42" spans="1:12" ht="12.75">
      <c r="A42" s="149"/>
      <c r="B42" s="155"/>
      <c r="C42" s="112" t="s">
        <v>75</v>
      </c>
      <c r="D42" s="38">
        <v>24</v>
      </c>
      <c r="E42" s="82"/>
      <c r="F42" s="73">
        <v>9</v>
      </c>
      <c r="G42" s="73"/>
      <c r="H42" s="73"/>
      <c r="I42" s="72"/>
      <c r="J42" s="72"/>
      <c r="K42" s="73"/>
      <c r="L42" s="73"/>
    </row>
    <row r="43" spans="1:12" ht="12.75">
      <c r="A43" s="149"/>
      <c r="B43" s="155"/>
      <c r="C43" s="112" t="s">
        <v>76</v>
      </c>
      <c r="D43" s="38">
        <v>15.58</v>
      </c>
      <c r="E43" s="82"/>
      <c r="F43" s="73">
        <v>1</v>
      </c>
      <c r="G43" s="73"/>
      <c r="H43" s="73"/>
      <c r="I43" s="72"/>
      <c r="J43" s="72"/>
      <c r="K43" s="73"/>
      <c r="L43" s="73"/>
    </row>
    <row r="44" spans="1:12" ht="12.75">
      <c r="A44" s="149"/>
      <c r="B44" s="155"/>
      <c r="C44" s="112" t="s">
        <v>77</v>
      </c>
      <c r="D44" s="38">
        <v>13.78</v>
      </c>
      <c r="E44" s="82"/>
      <c r="F44" s="73">
        <v>2</v>
      </c>
      <c r="G44" s="73"/>
      <c r="H44" s="73"/>
      <c r="I44" s="72"/>
      <c r="J44" s="72"/>
      <c r="K44" s="73"/>
      <c r="L44" s="73"/>
    </row>
    <row r="45" spans="1:12" ht="13.5" thickBot="1">
      <c r="A45" s="149"/>
      <c r="B45" s="158"/>
      <c r="C45" s="113" t="s">
        <v>46</v>
      </c>
      <c r="D45" s="29">
        <f>SUM(D41:D44)</f>
        <v>79.86</v>
      </c>
      <c r="E45" s="84">
        <f>SUM(E41:E44)</f>
        <v>4</v>
      </c>
      <c r="F45" s="83">
        <f>SUM(F41:F44)</f>
        <v>18</v>
      </c>
      <c r="G45" s="83"/>
      <c r="H45" s="83"/>
      <c r="I45" s="83"/>
      <c r="J45" s="83"/>
      <c r="K45" s="83"/>
      <c r="L45" s="83"/>
    </row>
    <row r="46" spans="1:12" ht="12.75">
      <c r="A46" s="149"/>
      <c r="B46" s="168" t="s">
        <v>6</v>
      </c>
      <c r="C46" s="114" t="s">
        <v>78</v>
      </c>
      <c r="D46" s="50">
        <v>22.67</v>
      </c>
      <c r="E46" s="79"/>
      <c r="F46" s="80">
        <v>2</v>
      </c>
      <c r="G46" s="80"/>
      <c r="H46" s="80"/>
      <c r="I46" s="81"/>
      <c r="J46" s="81"/>
      <c r="K46" s="80"/>
      <c r="L46" s="80"/>
    </row>
    <row r="47" spans="1:12" ht="12.75">
      <c r="A47" s="149"/>
      <c r="B47" s="169"/>
      <c r="C47" s="115" t="s">
        <v>79</v>
      </c>
      <c r="D47" s="53">
        <v>21.75</v>
      </c>
      <c r="E47" s="82">
        <v>2</v>
      </c>
      <c r="F47" s="73">
        <v>3</v>
      </c>
      <c r="G47" s="73"/>
      <c r="H47" s="73"/>
      <c r="I47" s="72"/>
      <c r="J47" s="72"/>
      <c r="K47" s="73"/>
      <c r="L47" s="73"/>
    </row>
    <row r="48" spans="1:12" ht="12.75">
      <c r="A48" s="149"/>
      <c r="B48" s="169"/>
      <c r="C48" s="115" t="s">
        <v>80</v>
      </c>
      <c r="D48" s="53">
        <v>18.5</v>
      </c>
      <c r="E48" s="82">
        <v>1</v>
      </c>
      <c r="F48" s="73">
        <v>1</v>
      </c>
      <c r="G48" s="73"/>
      <c r="H48" s="73"/>
      <c r="I48" s="72"/>
      <c r="J48" s="72">
        <v>1</v>
      </c>
      <c r="K48" s="73"/>
      <c r="L48" s="73"/>
    </row>
    <row r="49" spans="1:12" ht="12.75">
      <c r="A49" s="149"/>
      <c r="B49" s="169"/>
      <c r="C49" s="115" t="s">
        <v>81</v>
      </c>
      <c r="D49" s="53">
        <v>18.17</v>
      </c>
      <c r="E49" s="116"/>
      <c r="F49" s="117"/>
      <c r="G49" s="117"/>
      <c r="H49" s="117"/>
      <c r="I49" s="117"/>
      <c r="J49" s="117"/>
      <c r="K49" s="117">
        <v>1</v>
      </c>
      <c r="L49" s="117"/>
    </row>
    <row r="50" spans="1:12" ht="12.75" customHeight="1" thickBot="1">
      <c r="A50" s="149"/>
      <c r="B50" s="170"/>
      <c r="C50" s="84" t="s">
        <v>46</v>
      </c>
      <c r="D50" s="29">
        <f>SUM(D46:D49)</f>
        <v>81.09</v>
      </c>
      <c r="E50" s="84">
        <f>SUM(E46:E49)</f>
        <v>3</v>
      </c>
      <c r="F50" s="83">
        <f>SUM(F46:F49)</f>
        <v>6</v>
      </c>
      <c r="G50" s="83"/>
      <c r="H50" s="83"/>
      <c r="I50" s="83"/>
      <c r="J50" s="83">
        <f>SUM(J46:J49)</f>
        <v>1</v>
      </c>
      <c r="K50" s="83">
        <f>SUM(K46:K49)</f>
        <v>1</v>
      </c>
      <c r="L50" s="83"/>
    </row>
    <row r="51" spans="1:12" ht="12.75">
      <c r="A51" s="149"/>
      <c r="B51" s="157" t="s">
        <v>9</v>
      </c>
      <c r="C51" s="118" t="s">
        <v>82</v>
      </c>
      <c r="D51" s="40">
        <v>21</v>
      </c>
      <c r="E51" s="119"/>
      <c r="F51" s="120"/>
      <c r="G51" s="120"/>
      <c r="H51" s="120"/>
      <c r="I51" s="120"/>
      <c r="J51" s="120"/>
      <c r="K51" s="120"/>
      <c r="L51" s="120"/>
    </row>
    <row r="52" spans="1:12" ht="12.75">
      <c r="A52" s="149"/>
      <c r="B52" s="155"/>
      <c r="C52" s="112" t="s">
        <v>83</v>
      </c>
      <c r="D52" s="38">
        <v>21.33</v>
      </c>
      <c r="E52" s="82"/>
      <c r="F52" s="73">
        <v>2</v>
      </c>
      <c r="G52" s="73"/>
      <c r="H52" s="73"/>
      <c r="I52" s="72"/>
      <c r="J52" s="72"/>
      <c r="K52" s="73"/>
      <c r="L52" s="73"/>
    </row>
    <row r="53" spans="1:12" ht="12.75">
      <c r="A53" s="149"/>
      <c r="B53" s="155"/>
      <c r="C53" s="112" t="s">
        <v>84</v>
      </c>
      <c r="D53" s="38">
        <v>20.5</v>
      </c>
      <c r="E53" s="116"/>
      <c r="F53" s="117"/>
      <c r="G53" s="117"/>
      <c r="H53" s="117"/>
      <c r="I53" s="117"/>
      <c r="J53" s="121"/>
      <c r="K53" s="121"/>
      <c r="L53" s="121"/>
    </row>
    <row r="54" spans="1:12" ht="12.75">
      <c r="A54" s="149"/>
      <c r="B54" s="155"/>
      <c r="C54" s="12" t="s">
        <v>85</v>
      </c>
      <c r="D54" s="38">
        <v>20.08</v>
      </c>
      <c r="E54" s="72">
        <v>1</v>
      </c>
      <c r="F54" s="73">
        <v>2</v>
      </c>
      <c r="G54" s="73"/>
      <c r="H54" s="73"/>
      <c r="I54" s="72"/>
      <c r="J54" s="72"/>
      <c r="K54" s="73"/>
      <c r="L54" s="73"/>
    </row>
    <row r="55" spans="1:12" ht="13.5" customHeight="1">
      <c r="A55" s="150"/>
      <c r="B55" s="155"/>
      <c r="C55" s="122" t="s">
        <v>46</v>
      </c>
      <c r="D55" s="123">
        <f>SUM(D51:D54)</f>
        <v>82.91</v>
      </c>
      <c r="E55" s="124">
        <f>SUM(E51:E54)</f>
        <v>1</v>
      </c>
      <c r="F55" s="124">
        <f>SUM(F51:F54)</f>
        <v>4</v>
      </c>
      <c r="G55" s="124"/>
      <c r="H55" s="124"/>
      <c r="I55" s="124"/>
      <c r="J55" s="124"/>
      <c r="K55" s="124"/>
      <c r="L55" s="124"/>
    </row>
    <row r="56" spans="1:12" ht="12.75" customHeight="1">
      <c r="A56" s="144" t="s">
        <v>49</v>
      </c>
      <c r="B56" s="145"/>
      <c r="C56" s="145"/>
      <c r="D56" s="145"/>
      <c r="E56" s="125"/>
      <c r="F56" s="126"/>
      <c r="G56" s="127"/>
      <c r="H56" s="128"/>
      <c r="I56" s="125"/>
      <c r="J56" s="125"/>
      <c r="K56" s="127"/>
      <c r="L56" s="129"/>
    </row>
    <row r="57" spans="1:12" ht="12.75">
      <c r="A57" s="151" t="s">
        <v>54</v>
      </c>
      <c r="B57" s="154" t="s">
        <v>1</v>
      </c>
      <c r="C57" s="130" t="s">
        <v>86</v>
      </c>
      <c r="D57" s="13">
        <v>15.5</v>
      </c>
      <c r="E57" s="79"/>
      <c r="F57" s="81">
        <v>2</v>
      </c>
      <c r="G57" s="81"/>
      <c r="H57" s="81"/>
      <c r="I57" s="80">
        <v>30</v>
      </c>
      <c r="J57" s="81"/>
      <c r="K57" s="81">
        <v>1</v>
      </c>
      <c r="L57" s="81">
        <v>1</v>
      </c>
    </row>
    <row r="58" spans="1:12" ht="12.75">
      <c r="A58" s="162"/>
      <c r="B58" s="155"/>
      <c r="C58" s="130" t="s">
        <v>87</v>
      </c>
      <c r="D58" s="13">
        <v>18</v>
      </c>
      <c r="E58" s="82"/>
      <c r="F58" s="72">
        <v>3</v>
      </c>
      <c r="G58" s="72"/>
      <c r="H58" s="72"/>
      <c r="I58" s="73">
        <v>20</v>
      </c>
      <c r="J58" s="72"/>
      <c r="K58" s="72">
        <v>1</v>
      </c>
      <c r="L58" s="72"/>
    </row>
    <row r="59" spans="1:12" ht="12.75">
      <c r="A59" s="162"/>
      <c r="B59" s="155"/>
      <c r="C59" s="130" t="s">
        <v>88</v>
      </c>
      <c r="D59" s="13">
        <v>21.17</v>
      </c>
      <c r="E59" s="82"/>
      <c r="F59" s="72">
        <v>4</v>
      </c>
      <c r="G59" s="72"/>
      <c r="H59" s="72"/>
      <c r="I59" s="73">
        <v>26</v>
      </c>
      <c r="J59" s="72">
        <v>1</v>
      </c>
      <c r="K59" s="72"/>
      <c r="L59" s="72"/>
    </row>
    <row r="60" spans="1:12" ht="12.75">
      <c r="A60" s="162"/>
      <c r="B60" s="155"/>
      <c r="C60" s="130" t="s">
        <v>89</v>
      </c>
      <c r="D60" s="13">
        <v>20.83</v>
      </c>
      <c r="E60" s="82"/>
      <c r="F60" s="72">
        <v>1</v>
      </c>
      <c r="G60" s="72"/>
      <c r="H60" s="72"/>
      <c r="I60" s="73">
        <v>7</v>
      </c>
      <c r="J60" s="72"/>
      <c r="K60" s="72"/>
      <c r="L60" s="72">
        <v>1</v>
      </c>
    </row>
    <row r="61" spans="1:12" ht="13.5" thickBot="1">
      <c r="A61" s="162"/>
      <c r="B61" s="158"/>
      <c r="C61" s="131" t="s">
        <v>46</v>
      </c>
      <c r="D61" s="18">
        <f>SUM(D57:D60)</f>
        <v>75.5</v>
      </c>
      <c r="E61" s="83"/>
      <c r="F61" s="83">
        <f aca="true" t="shared" si="1" ref="F61:L61">SUM(F57:F60)</f>
        <v>10</v>
      </c>
      <c r="G61" s="83"/>
      <c r="H61" s="83"/>
      <c r="I61" s="83">
        <f t="shared" si="1"/>
        <v>83</v>
      </c>
      <c r="J61" s="83">
        <f t="shared" si="1"/>
        <v>1</v>
      </c>
      <c r="K61" s="83">
        <f t="shared" si="1"/>
        <v>2</v>
      </c>
      <c r="L61" s="83">
        <f t="shared" si="1"/>
        <v>2</v>
      </c>
    </row>
    <row r="62" spans="1:12" ht="12.75">
      <c r="A62" s="162"/>
      <c r="B62" s="157" t="s">
        <v>6</v>
      </c>
      <c r="C62" s="132" t="s">
        <v>90</v>
      </c>
      <c r="D62" s="22">
        <v>17.75</v>
      </c>
      <c r="E62" s="133"/>
      <c r="F62" s="80">
        <v>2</v>
      </c>
      <c r="G62" s="80"/>
      <c r="H62" s="80"/>
      <c r="I62" s="80">
        <v>5</v>
      </c>
      <c r="J62" s="80"/>
      <c r="K62" s="80"/>
      <c r="L62" s="80"/>
    </row>
    <row r="63" spans="1:12" ht="12.75">
      <c r="A63" s="162"/>
      <c r="B63" s="155"/>
      <c r="C63" s="134" t="s">
        <v>91</v>
      </c>
      <c r="D63" s="13">
        <v>21.75</v>
      </c>
      <c r="E63" s="135"/>
      <c r="F63" s="73">
        <v>1</v>
      </c>
      <c r="G63" s="73"/>
      <c r="H63" s="73"/>
      <c r="I63" s="73"/>
      <c r="J63" s="73"/>
      <c r="K63" s="73">
        <v>1</v>
      </c>
      <c r="L63" s="73"/>
    </row>
    <row r="64" spans="1:12" ht="12.75" customHeight="1" thickBot="1">
      <c r="A64" s="162"/>
      <c r="B64" s="158"/>
      <c r="C64" s="136" t="s">
        <v>46</v>
      </c>
      <c r="D64" s="18">
        <f>SUM(D62:D63)</f>
        <v>39.5</v>
      </c>
      <c r="E64" s="83"/>
      <c r="F64" s="83">
        <f>SUM(F62:F63)</f>
        <v>3</v>
      </c>
      <c r="G64" s="83"/>
      <c r="H64" s="83"/>
      <c r="I64" s="83">
        <f>SUM(I62:I63)</f>
        <v>5</v>
      </c>
      <c r="J64" s="83"/>
      <c r="K64" s="83">
        <f>SUM(K62:K63)</f>
        <v>1</v>
      </c>
      <c r="L64" s="83"/>
    </row>
    <row r="65" spans="1:12" ht="12.75">
      <c r="A65" s="162"/>
      <c r="B65" s="157" t="s">
        <v>9</v>
      </c>
      <c r="C65" s="132" t="s">
        <v>92</v>
      </c>
      <c r="D65" s="22">
        <v>18.75</v>
      </c>
      <c r="E65" s="79"/>
      <c r="F65" s="80">
        <v>3</v>
      </c>
      <c r="G65" s="80"/>
      <c r="H65" s="80"/>
      <c r="I65" s="80">
        <v>1</v>
      </c>
      <c r="J65" s="81">
        <v>2</v>
      </c>
      <c r="K65" s="80"/>
      <c r="L65" s="80"/>
    </row>
    <row r="66" spans="1:12" ht="12.75">
      <c r="A66" s="162"/>
      <c r="B66" s="155"/>
      <c r="C66" s="134" t="s">
        <v>93</v>
      </c>
      <c r="D66" s="13">
        <v>18.83</v>
      </c>
      <c r="E66" s="82"/>
      <c r="F66" s="73">
        <v>2</v>
      </c>
      <c r="G66" s="73"/>
      <c r="H66" s="73"/>
      <c r="I66" s="73">
        <v>2</v>
      </c>
      <c r="J66" s="72">
        <v>5</v>
      </c>
      <c r="K66" s="73">
        <v>2</v>
      </c>
      <c r="L66" s="73"/>
    </row>
    <row r="67" spans="1:12" ht="12.75">
      <c r="A67" s="162"/>
      <c r="B67" s="155"/>
      <c r="C67" s="134" t="s">
        <v>94</v>
      </c>
      <c r="D67" s="13">
        <v>21</v>
      </c>
      <c r="E67" s="82"/>
      <c r="F67" s="73">
        <v>5</v>
      </c>
      <c r="G67" s="73"/>
      <c r="H67" s="73"/>
      <c r="I67" s="73">
        <v>6</v>
      </c>
      <c r="J67" s="72">
        <v>3</v>
      </c>
      <c r="K67" s="73">
        <v>1</v>
      </c>
      <c r="L67" s="73"/>
    </row>
    <row r="68" spans="1:12" ht="12.75">
      <c r="A68" s="162"/>
      <c r="B68" s="155"/>
      <c r="C68" s="134" t="s">
        <v>95</v>
      </c>
      <c r="D68" s="13">
        <v>20.88</v>
      </c>
      <c r="E68" s="82"/>
      <c r="F68" s="73"/>
      <c r="G68" s="73"/>
      <c r="H68" s="73"/>
      <c r="I68" s="73">
        <v>1</v>
      </c>
      <c r="J68" s="72">
        <v>1</v>
      </c>
      <c r="K68" s="73"/>
      <c r="L68" s="73"/>
    </row>
    <row r="69" spans="1:12" ht="12.75">
      <c r="A69" s="172"/>
      <c r="B69" s="156"/>
      <c r="C69" s="137" t="s">
        <v>46</v>
      </c>
      <c r="D69" s="59">
        <f>SUM(D65:D68)</f>
        <v>79.46</v>
      </c>
      <c r="E69" s="138"/>
      <c r="F69" s="77">
        <f aca="true" t="shared" si="2" ref="F69:K69">SUM(F65:F68)</f>
        <v>10</v>
      </c>
      <c r="G69" s="77"/>
      <c r="H69" s="77"/>
      <c r="I69" s="77">
        <f t="shared" si="2"/>
        <v>10</v>
      </c>
      <c r="J69" s="77">
        <f t="shared" si="2"/>
        <v>11</v>
      </c>
      <c r="K69" s="77">
        <f t="shared" si="2"/>
        <v>3</v>
      </c>
      <c r="L69" s="77"/>
    </row>
    <row r="70" spans="1:12" ht="13.5" customHeight="1">
      <c r="A70" s="173" t="s">
        <v>99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9.7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</row>
    <row r="72" spans="1:12" ht="19.5" customHeight="1">
      <c r="A72" s="171" t="s">
        <v>100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</row>
  </sheetData>
  <mergeCells count="31">
    <mergeCell ref="B46:B50"/>
    <mergeCell ref="B41:B45"/>
    <mergeCell ref="B11:B13"/>
    <mergeCell ref="A72:L72"/>
    <mergeCell ref="B62:B64"/>
    <mergeCell ref="B57:B61"/>
    <mergeCell ref="B51:B55"/>
    <mergeCell ref="A57:A69"/>
    <mergeCell ref="B65:B69"/>
    <mergeCell ref="A70:L71"/>
    <mergeCell ref="E2:L2"/>
    <mergeCell ref="B2:B3"/>
    <mergeCell ref="C2:C3"/>
    <mergeCell ref="D2:D3"/>
    <mergeCell ref="B8:B10"/>
    <mergeCell ref="B38:B39"/>
    <mergeCell ref="B33:B34"/>
    <mergeCell ref="B35:B37"/>
    <mergeCell ref="A32:D32"/>
    <mergeCell ref="A33:A39"/>
    <mergeCell ref="A23:A31"/>
    <mergeCell ref="A56:D56"/>
    <mergeCell ref="A40:D40"/>
    <mergeCell ref="A41:A55"/>
    <mergeCell ref="A2:A3"/>
    <mergeCell ref="A5:A13"/>
    <mergeCell ref="A14:A22"/>
    <mergeCell ref="B14:B16"/>
    <mergeCell ref="B17:B19"/>
    <mergeCell ref="B20:B22"/>
    <mergeCell ref="B5:B7"/>
  </mergeCells>
  <printOptions horizontalCentered="1" verticalCentered="1"/>
  <pageMargins left="0.35" right="0.28" top="0.42" bottom="0.17" header="0.24" footer="0.17"/>
  <pageSetup firstPageNumber="2" useFirstPageNumber="1" horizontalDpi="600" verticalDpi="600" orientation="portrait" scale="80" r:id="rId1"/>
  <headerFooter alignWithMargins="0">
    <oddFooter>&amp;L&amp;"Arial,Italic"&amp;8June 2010 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workbookViewId="0" topLeftCell="A1">
      <selection activeCell="O8" sqref="O8"/>
    </sheetView>
  </sheetViews>
  <sheetFormatPr defaultColWidth="9.140625" defaultRowHeight="12.75"/>
  <cols>
    <col min="1" max="1" width="11.8515625" style="6" customWidth="1"/>
    <col min="2" max="2" width="9.7109375" style="6" customWidth="1"/>
    <col min="3" max="3" width="12.57421875" style="6" customWidth="1"/>
    <col min="4" max="12" width="7.7109375" style="6" customWidth="1"/>
    <col min="13" max="16384" width="9.140625" style="6" customWidth="1"/>
  </cols>
  <sheetData>
    <row r="1" spans="1:12" s="2" customFormat="1" ht="24.75" customHeight="1">
      <c r="A1" s="1" t="s">
        <v>96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153" t="s">
        <v>53</v>
      </c>
      <c r="B2" s="166" t="s">
        <v>0</v>
      </c>
      <c r="C2" s="166" t="s">
        <v>51</v>
      </c>
      <c r="D2" s="167" t="s">
        <v>48</v>
      </c>
      <c r="E2" s="165" t="s">
        <v>97</v>
      </c>
      <c r="F2" s="165"/>
      <c r="G2" s="165"/>
      <c r="H2" s="165"/>
      <c r="I2" s="165"/>
      <c r="J2" s="165"/>
      <c r="K2" s="165"/>
      <c r="L2" s="165"/>
    </row>
    <row r="3" spans="1:12" ht="12.75">
      <c r="A3" s="189"/>
      <c r="B3" s="166"/>
      <c r="C3" s="166"/>
      <c r="D3" s="167"/>
      <c r="E3" s="4" t="s">
        <v>35</v>
      </c>
      <c r="F3" s="4" t="s">
        <v>36</v>
      </c>
      <c r="G3" s="4" t="s">
        <v>37</v>
      </c>
      <c r="H3" s="4" t="s">
        <v>38</v>
      </c>
      <c r="I3" s="4" t="s">
        <v>34</v>
      </c>
      <c r="J3" s="4" t="s">
        <v>39</v>
      </c>
      <c r="K3" s="4" t="s">
        <v>40</v>
      </c>
      <c r="L3" s="4" t="s">
        <v>41</v>
      </c>
    </row>
    <row r="4" spans="1:12" ht="13.5" customHeight="1" thickBot="1">
      <c r="A4" s="7" t="s">
        <v>27</v>
      </c>
      <c r="B4" s="8"/>
      <c r="C4" s="9"/>
      <c r="D4" s="9"/>
      <c r="E4" s="10"/>
      <c r="F4" s="10"/>
      <c r="G4" s="10"/>
      <c r="H4" s="10"/>
      <c r="I4" s="10"/>
      <c r="J4" s="10"/>
      <c r="K4" s="10"/>
      <c r="L4" s="11"/>
    </row>
    <row r="5" spans="1:12" ht="12.75">
      <c r="A5" s="187" t="s">
        <v>54</v>
      </c>
      <c r="B5" s="154" t="s">
        <v>1</v>
      </c>
      <c r="C5" s="12" t="s">
        <v>28</v>
      </c>
      <c r="D5" s="13">
        <v>19.33</v>
      </c>
      <c r="E5" s="14">
        <f>'APP B Table B-2'!E5/19.33</f>
        <v>0.051733057423693746</v>
      </c>
      <c r="F5" s="14">
        <f>'APP B Table B-2'!F5/19.33</f>
        <v>0.051733057423693746</v>
      </c>
      <c r="G5" s="14">
        <f>'APP B Table B-2'!G5/19.33</f>
        <v>0</v>
      </c>
      <c r="H5" s="14">
        <f>'APP B Table B-2'!H5/19.33</f>
        <v>0.10346611484738749</v>
      </c>
      <c r="I5" s="14">
        <f>'APP B Table B-2'!I5/19.33</f>
        <v>0.9311950336264874</v>
      </c>
      <c r="J5" s="14"/>
      <c r="K5" s="14"/>
      <c r="L5" s="14"/>
    </row>
    <row r="6" spans="1:12" ht="12.75">
      <c r="A6" s="149"/>
      <c r="B6" s="155"/>
      <c r="C6" s="12" t="s">
        <v>29</v>
      </c>
      <c r="D6" s="13">
        <v>20</v>
      </c>
      <c r="E6" s="14">
        <f>'APP B Table B-2'!E6/20</f>
        <v>0.15</v>
      </c>
      <c r="F6" s="14">
        <f>'APP B Table B-2'!F6/20</f>
        <v>0.2</v>
      </c>
      <c r="G6" s="14">
        <f>'APP B Table B-2'!G6/20</f>
        <v>0.1</v>
      </c>
      <c r="H6" s="14">
        <f>'APP B Table B-2'!H6/20</f>
        <v>0</v>
      </c>
      <c r="I6" s="14">
        <f>'APP B Table B-2'!I6/20</f>
        <v>0.6</v>
      </c>
      <c r="J6" s="14"/>
      <c r="K6" s="14"/>
      <c r="L6" s="14"/>
    </row>
    <row r="7" spans="1:12" ht="13.5" thickBot="1">
      <c r="A7" s="149"/>
      <c r="B7" s="158"/>
      <c r="C7" s="17" t="s">
        <v>46</v>
      </c>
      <c r="D7" s="18">
        <v>39.33</v>
      </c>
      <c r="E7" s="19">
        <f>'APP B Table B-2'!E7/39.33</f>
        <v>0.10170353419781338</v>
      </c>
      <c r="F7" s="19">
        <f>'APP B Table B-2'!F7/39.33</f>
        <v>0.12712941774726672</v>
      </c>
      <c r="G7" s="19">
        <f>'APP B Table B-2'!G7/39.33</f>
        <v>0.05085176709890669</v>
      </c>
      <c r="H7" s="19">
        <f>'APP B Table B-2'!H7/39.33</f>
        <v>0.05085176709890669</v>
      </c>
      <c r="I7" s="19">
        <f>'APP B Table B-2'!I7/39.33</f>
        <v>0.7627765064836003</v>
      </c>
      <c r="J7" s="19"/>
      <c r="K7" s="19"/>
      <c r="L7" s="19"/>
    </row>
    <row r="8" spans="1:12" ht="12.75">
      <c r="A8" s="149"/>
      <c r="B8" s="157" t="s">
        <v>6</v>
      </c>
      <c r="C8" s="21" t="s">
        <v>30</v>
      </c>
      <c r="D8" s="22">
        <v>17</v>
      </c>
      <c r="E8" s="23"/>
      <c r="F8" s="23">
        <f>'APP B Table B-2'!F8/17</f>
        <v>0.17647058823529413</v>
      </c>
      <c r="G8" s="23">
        <f>'APP B Table B-2'!G8/17</f>
        <v>0.11764705882352941</v>
      </c>
      <c r="H8" s="23">
        <f>'APP B Table B-2'!H8/17</f>
        <v>0</v>
      </c>
      <c r="I8" s="23">
        <f>'APP B Table B-2'!I8/17</f>
        <v>0.6470588235294118</v>
      </c>
      <c r="J8" s="23"/>
      <c r="K8" s="23"/>
      <c r="L8" s="23"/>
    </row>
    <row r="9" spans="1:12" ht="12.75">
      <c r="A9" s="149"/>
      <c r="B9" s="155"/>
      <c r="C9" s="12" t="s">
        <v>31</v>
      </c>
      <c r="D9" s="13">
        <v>18.92</v>
      </c>
      <c r="E9" s="14"/>
      <c r="F9" s="14">
        <f>'APP B Table B-2'!F9/18.92</f>
        <v>0.10570824524312895</v>
      </c>
      <c r="G9" s="14">
        <f>'APP B Table B-2'!G9/18.92</f>
        <v>0.05285412262156448</v>
      </c>
      <c r="H9" s="14">
        <f>'APP B Table B-2'!H9/18.92</f>
        <v>0.10570824524312895</v>
      </c>
      <c r="I9" s="14">
        <f>'APP B Table B-2'!I9/18.92</f>
        <v>0.5285412262156448</v>
      </c>
      <c r="J9" s="14"/>
      <c r="K9" s="14"/>
      <c r="L9" s="14"/>
    </row>
    <row r="10" spans="1:12" ht="13.5" thickBot="1">
      <c r="A10" s="149"/>
      <c r="B10" s="158"/>
      <c r="C10" s="17" t="s">
        <v>46</v>
      </c>
      <c r="D10" s="18">
        <v>35.92</v>
      </c>
      <c r="E10" s="19"/>
      <c r="F10" s="19">
        <f>'APP B Table B-2'!F10/35.92</f>
        <v>0.13919821826280623</v>
      </c>
      <c r="G10" s="19">
        <f>'APP B Table B-2'!G10/35.92</f>
        <v>0.08351893095768374</v>
      </c>
      <c r="H10" s="19">
        <f>'APP B Table B-2'!H10/35.92</f>
        <v>0.05567928730512249</v>
      </c>
      <c r="I10" s="19">
        <f>'APP B Table B-2'!I10/35.92</f>
        <v>0.5846325167037861</v>
      </c>
      <c r="J10" s="19"/>
      <c r="K10" s="19"/>
      <c r="L10" s="19"/>
    </row>
    <row r="11" spans="1:12" ht="12.75">
      <c r="A11" s="149"/>
      <c r="B11" s="155" t="s">
        <v>9</v>
      </c>
      <c r="C11" s="21" t="s">
        <v>32</v>
      </c>
      <c r="D11" s="22">
        <v>17.58</v>
      </c>
      <c r="E11" s="23">
        <f>'APP B Table B-2'!E11/17.58</f>
        <v>0.056882821387940846</v>
      </c>
      <c r="F11" s="23"/>
      <c r="G11" s="23">
        <f>'APP B Table B-2'!G11/17.58</f>
        <v>0.056882821387940846</v>
      </c>
      <c r="H11" s="23"/>
      <c r="I11" s="23">
        <f>'APP B Table B-2'!I11/17.58</f>
        <v>0.45506257110352677</v>
      </c>
      <c r="J11" s="23"/>
      <c r="K11" s="23"/>
      <c r="L11" s="23"/>
    </row>
    <row r="12" spans="1:12" ht="12.75">
      <c r="A12" s="149"/>
      <c r="B12" s="155"/>
      <c r="C12" s="12" t="s">
        <v>33</v>
      </c>
      <c r="D12" s="13">
        <v>17.83</v>
      </c>
      <c r="E12" s="14">
        <f>'APP B Table B-2'!E12/17.83</f>
        <v>0.05608524957936063</v>
      </c>
      <c r="F12" s="14"/>
      <c r="G12" s="14"/>
      <c r="H12" s="14"/>
      <c r="I12" s="14">
        <f>'APP B Table B-2'!I12/17.83</f>
        <v>0.39259674705552444</v>
      </c>
      <c r="J12" s="14"/>
      <c r="K12" s="14"/>
      <c r="L12" s="14"/>
    </row>
    <row r="13" spans="1:12" ht="13.5" thickBot="1">
      <c r="A13" s="188"/>
      <c r="B13" s="158"/>
      <c r="C13" s="17" t="s">
        <v>46</v>
      </c>
      <c r="D13" s="18">
        <v>35.41</v>
      </c>
      <c r="E13" s="19">
        <f>'APP B Table B-2'!E13/35.41</f>
        <v>0.056481219994351885</v>
      </c>
      <c r="F13" s="19"/>
      <c r="G13" s="19">
        <f>'APP B Table B-2'!G13/35.41</f>
        <v>0.028240609997175942</v>
      </c>
      <c r="H13" s="19"/>
      <c r="I13" s="19">
        <f>'APP B Table B-2'!I13/35.41</f>
        <v>0.42360914995763915</v>
      </c>
      <c r="J13" s="19"/>
      <c r="K13" s="19"/>
      <c r="L13" s="19"/>
    </row>
    <row r="14" spans="1:12" ht="12.75">
      <c r="A14" s="162" t="s">
        <v>55</v>
      </c>
      <c r="B14" s="155" t="s">
        <v>1</v>
      </c>
      <c r="C14" s="24" t="s">
        <v>28</v>
      </c>
      <c r="D14" s="25">
        <v>21.17</v>
      </c>
      <c r="E14" s="26">
        <f>'APP B Table B-2'!E14/'APP B Table B-3'!$D14</f>
        <v>0.14170996693434104</v>
      </c>
      <c r="F14" s="26"/>
      <c r="G14" s="26">
        <f>'APP B Table B-2'!G14/'APP B Table B-3'!$D14</f>
        <v>0.14170996693434104</v>
      </c>
      <c r="H14" s="26"/>
      <c r="I14" s="26">
        <f>'APP B Table B-2'!I14/$D14</f>
        <v>0.8502598016060462</v>
      </c>
      <c r="J14" s="26"/>
      <c r="K14" s="26"/>
      <c r="L14" s="26"/>
    </row>
    <row r="15" spans="1:12" ht="12.75">
      <c r="A15" s="149"/>
      <c r="B15" s="155"/>
      <c r="C15" s="12" t="s">
        <v>29</v>
      </c>
      <c r="D15" s="27">
        <v>21.07</v>
      </c>
      <c r="E15" s="28"/>
      <c r="F15" s="28">
        <f>'APP B Table B-2'!F15/'APP B Table B-3'!$D15</f>
        <v>0.04746084480303749</v>
      </c>
      <c r="G15" s="28"/>
      <c r="H15" s="28"/>
      <c r="I15" s="28">
        <f>'APP B Table B-2'!I15/$D15</f>
        <v>0.5220692928334124</v>
      </c>
      <c r="J15" s="28"/>
      <c r="K15" s="28"/>
      <c r="L15" s="28"/>
    </row>
    <row r="16" spans="1:12" ht="13.5" thickBot="1">
      <c r="A16" s="149"/>
      <c r="B16" s="158"/>
      <c r="C16" s="17" t="s">
        <v>46</v>
      </c>
      <c r="D16" s="29">
        <f>SUM(D14:D15)</f>
        <v>42.24</v>
      </c>
      <c r="E16" s="30">
        <f>'APP B Table B-2'!E16/'APP B Table B-3'!$D16</f>
        <v>0.07102272727272727</v>
      </c>
      <c r="F16" s="30">
        <f>'APP B Table B-2'!F16/'APP B Table B-3'!$D16</f>
        <v>0.023674242424242424</v>
      </c>
      <c r="G16" s="30">
        <f>'APP B Table B-2'!G16/'APP B Table B-3'!$D16</f>
        <v>0.07102272727272727</v>
      </c>
      <c r="H16" s="31"/>
      <c r="I16" s="30">
        <f>'APP B Table B-2'!I16/$D16</f>
        <v>0.6865530303030303</v>
      </c>
      <c r="J16" s="31"/>
      <c r="K16" s="31"/>
      <c r="L16" s="30"/>
    </row>
    <row r="17" spans="1:12" ht="12.75">
      <c r="A17" s="149"/>
      <c r="B17" s="157" t="s">
        <v>6</v>
      </c>
      <c r="C17" s="21" t="s">
        <v>30</v>
      </c>
      <c r="D17" s="32">
        <v>20.15</v>
      </c>
      <c r="E17" s="33">
        <f>'APP B Table B-2'!E17/'APP B Table B-3'!$D17</f>
        <v>0.04962779156327544</v>
      </c>
      <c r="F17" s="33">
        <f>'APP B Table B-2'!F17/'APP B Table B-3'!$D17</f>
        <v>0.14888337468982632</v>
      </c>
      <c r="G17" s="33"/>
      <c r="H17" s="33"/>
      <c r="I17" s="33">
        <f>'APP B Table B-2'!I17/$D17</f>
        <v>0.8436724565756825</v>
      </c>
      <c r="J17" s="33"/>
      <c r="K17" s="33"/>
      <c r="L17" s="33"/>
    </row>
    <row r="18" spans="1:12" ht="12.75">
      <c r="A18" s="149"/>
      <c r="B18" s="155"/>
      <c r="C18" s="12" t="s">
        <v>31</v>
      </c>
      <c r="D18" s="34">
        <v>20.72</v>
      </c>
      <c r="E18" s="28">
        <f>'APP B Table B-2'!E18/'APP B Table B-3'!$D18</f>
        <v>0.09652509652509653</v>
      </c>
      <c r="F18" s="28">
        <f>'APP B Table B-2'!F18/'APP B Table B-3'!$D18</f>
        <v>0.1447876447876448</v>
      </c>
      <c r="G18" s="28"/>
      <c r="H18" s="28">
        <f>'APP B Table B-2'!H18/$D18</f>
        <v>0.09652509652509653</v>
      </c>
      <c r="I18" s="28">
        <f>'APP B Table B-2'!I18/$D18</f>
        <v>0.6274131274131275</v>
      </c>
      <c r="J18" s="28"/>
      <c r="K18" s="28"/>
      <c r="L18" s="28"/>
    </row>
    <row r="19" spans="1:12" ht="13.5" thickBot="1">
      <c r="A19" s="149"/>
      <c r="B19" s="158"/>
      <c r="C19" s="17" t="s">
        <v>46</v>
      </c>
      <c r="D19" s="29">
        <f>SUM(D17:D18)</f>
        <v>40.87</v>
      </c>
      <c r="E19" s="30">
        <f>'APP B Table B-2'!E19/'APP B Table B-3'!$D19</f>
        <v>0.07340347443112308</v>
      </c>
      <c r="F19" s="30">
        <f>'APP B Table B-2'!F19/'APP B Table B-3'!$D19</f>
        <v>0.14680694886224616</v>
      </c>
      <c r="G19" s="31"/>
      <c r="H19" s="30">
        <f>'APP B Table B-2'!H19/$D19</f>
        <v>0.04893564962074872</v>
      </c>
      <c r="I19" s="30">
        <f>'APP B Table B-2'!I19/$D19</f>
        <v>0.7340347443112307</v>
      </c>
      <c r="J19" s="31"/>
      <c r="K19" s="31"/>
      <c r="L19" s="30"/>
    </row>
    <row r="20" spans="1:12" ht="12.75">
      <c r="A20" s="149"/>
      <c r="B20" s="155" t="s">
        <v>9</v>
      </c>
      <c r="C20" s="21" t="s">
        <v>32</v>
      </c>
      <c r="D20" s="32">
        <v>19.95</v>
      </c>
      <c r="E20" s="33">
        <f>'APP B Table B-2'!E20/'APP B Table B-3'!$D20</f>
        <v>0.10025062656641605</v>
      </c>
      <c r="F20" s="33">
        <f>'APP B Table B-2'!F20/'APP B Table B-3'!$D20</f>
        <v>0.050125313283208024</v>
      </c>
      <c r="G20" s="33"/>
      <c r="H20" s="33"/>
      <c r="I20" s="33">
        <f>'APP B Table B-2'!I20/$D20</f>
        <v>0.8020050125313284</v>
      </c>
      <c r="J20" s="33"/>
      <c r="K20" s="33"/>
      <c r="L20" s="33"/>
    </row>
    <row r="21" spans="1:12" ht="12.75">
      <c r="A21" s="149"/>
      <c r="B21" s="155"/>
      <c r="C21" s="12" t="s">
        <v>33</v>
      </c>
      <c r="D21" s="27">
        <v>19.57</v>
      </c>
      <c r="E21" s="28"/>
      <c r="F21" s="28"/>
      <c r="G21" s="28"/>
      <c r="H21" s="28"/>
      <c r="I21" s="28">
        <f>'APP B Table B-2'!I21/$D21</f>
        <v>0.45988758303525806</v>
      </c>
      <c r="J21" s="28"/>
      <c r="K21" s="28"/>
      <c r="L21" s="28"/>
    </row>
    <row r="22" spans="1:12" ht="13.5" thickBot="1">
      <c r="A22" s="188"/>
      <c r="B22" s="158"/>
      <c r="C22" s="17" t="s">
        <v>46</v>
      </c>
      <c r="D22" s="29">
        <f>SUM(D20:D21)</f>
        <v>39.519999999999996</v>
      </c>
      <c r="E22" s="30">
        <f>'APP B Table B-2'!E22/'APP B Table B-3'!$D22</f>
        <v>0.05060728744939272</v>
      </c>
      <c r="F22" s="30">
        <f>'APP B Table B-2'!F22/'APP B Table B-3'!$D22</f>
        <v>0.02530364372469636</v>
      </c>
      <c r="G22" s="31"/>
      <c r="H22" s="31"/>
      <c r="I22" s="30">
        <f>'APP B Table B-2'!I22/$D22</f>
        <v>0.632591093117409</v>
      </c>
      <c r="J22" s="31"/>
      <c r="K22" s="31"/>
      <c r="L22" s="30"/>
    </row>
    <row r="23" spans="1:12" ht="13.5" customHeight="1">
      <c r="A23" s="190" t="s">
        <v>98</v>
      </c>
      <c r="B23" s="193" t="s">
        <v>1</v>
      </c>
      <c r="C23" s="35" t="s">
        <v>28</v>
      </c>
      <c r="D23" s="36">
        <v>20.18</v>
      </c>
      <c r="E23" s="26">
        <v>0.19821605550049554</v>
      </c>
      <c r="F23" s="26">
        <v>0.049554013875123884</v>
      </c>
      <c r="G23" s="26"/>
      <c r="H23" s="26">
        <v>0.049554013875123884</v>
      </c>
      <c r="I23" s="26">
        <v>0.6937561942517344</v>
      </c>
      <c r="J23" s="26"/>
      <c r="K23" s="26"/>
      <c r="L23" s="26"/>
    </row>
    <row r="24" spans="1:12" ht="12.75">
      <c r="A24" s="190"/>
      <c r="B24" s="193"/>
      <c r="C24" s="37" t="s">
        <v>56</v>
      </c>
      <c r="D24" s="38">
        <v>20.5</v>
      </c>
      <c r="E24" s="28"/>
      <c r="F24" s="28">
        <v>0.049554013875123884</v>
      </c>
      <c r="G24" s="28"/>
      <c r="H24" s="28"/>
      <c r="I24" s="28">
        <v>0.39643211100099107</v>
      </c>
      <c r="J24" s="28"/>
      <c r="K24" s="28"/>
      <c r="L24" s="28"/>
    </row>
    <row r="25" spans="1:12" ht="13.5" thickBot="1">
      <c r="A25" s="190"/>
      <c r="B25" s="194"/>
      <c r="C25" s="17" t="s">
        <v>46</v>
      </c>
      <c r="D25" s="29">
        <v>117.2</v>
      </c>
      <c r="E25" s="30">
        <v>0.19821605550049554</v>
      </c>
      <c r="F25" s="30">
        <v>0.09910802775024777</v>
      </c>
      <c r="G25" s="30"/>
      <c r="H25" s="30">
        <v>0.049554013875123884</v>
      </c>
      <c r="I25" s="30">
        <v>1.0901883052527255</v>
      </c>
      <c r="J25" s="30"/>
      <c r="K25" s="30"/>
      <c r="L25" s="30"/>
    </row>
    <row r="26" spans="1:14" ht="12.75">
      <c r="A26" s="190"/>
      <c r="B26" s="192" t="s">
        <v>6</v>
      </c>
      <c r="C26" s="39" t="s">
        <v>57</v>
      </c>
      <c r="D26" s="40">
        <v>19.4</v>
      </c>
      <c r="E26" s="33"/>
      <c r="F26" s="33"/>
      <c r="G26" s="33"/>
      <c r="H26" s="33"/>
      <c r="I26" s="33">
        <v>0.19821605550049554</v>
      </c>
      <c r="J26" s="33"/>
      <c r="K26" s="33"/>
      <c r="L26" s="33"/>
      <c r="N26" s="41"/>
    </row>
    <row r="27" spans="1:12" ht="12.75">
      <c r="A27" s="190"/>
      <c r="B27" s="193"/>
      <c r="C27" s="37" t="s">
        <v>58</v>
      </c>
      <c r="D27" s="38">
        <v>19.67</v>
      </c>
      <c r="E27" s="28"/>
      <c r="F27" s="28"/>
      <c r="G27" s="28"/>
      <c r="H27" s="28"/>
      <c r="I27" s="28">
        <v>0.445986124876115</v>
      </c>
      <c r="J27" s="28"/>
      <c r="K27" s="28"/>
      <c r="L27" s="28"/>
    </row>
    <row r="28" spans="1:12" ht="13.5" thickBot="1">
      <c r="A28" s="190"/>
      <c r="B28" s="194"/>
      <c r="C28" s="42" t="s">
        <v>46</v>
      </c>
      <c r="D28" s="29">
        <v>39.07</v>
      </c>
      <c r="E28" s="30"/>
      <c r="F28" s="30"/>
      <c r="G28" s="30"/>
      <c r="H28" s="30"/>
      <c r="I28" s="30">
        <v>0.6442021803766105</v>
      </c>
      <c r="J28" s="30"/>
      <c r="K28" s="30"/>
      <c r="L28" s="30"/>
    </row>
    <row r="29" spans="1:12" ht="12.75">
      <c r="A29" s="190"/>
      <c r="B29" s="139" t="s">
        <v>9</v>
      </c>
      <c r="C29" s="43" t="s">
        <v>32</v>
      </c>
      <c r="D29" s="40">
        <v>18.25</v>
      </c>
      <c r="E29" s="33">
        <v>0.049554013875123884</v>
      </c>
      <c r="F29" s="33"/>
      <c r="G29" s="33"/>
      <c r="H29" s="33">
        <v>0.049554013875123884</v>
      </c>
      <c r="I29" s="33">
        <v>0.7433102081268583</v>
      </c>
      <c r="J29" s="33"/>
      <c r="K29" s="33"/>
      <c r="L29" s="33"/>
    </row>
    <row r="30" spans="1:12" ht="12.75">
      <c r="A30" s="190"/>
      <c r="B30" s="139"/>
      <c r="C30" s="37" t="s">
        <v>59</v>
      </c>
      <c r="D30" s="38">
        <v>19.2</v>
      </c>
      <c r="E30" s="28">
        <v>0.049554013875123884</v>
      </c>
      <c r="F30" s="28">
        <v>0.09910802775024777</v>
      </c>
      <c r="G30" s="28"/>
      <c r="H30" s="28"/>
      <c r="I30" s="28">
        <v>0.14866204162537167</v>
      </c>
      <c r="J30" s="28"/>
      <c r="K30" s="28"/>
      <c r="L30" s="28"/>
    </row>
    <row r="31" spans="1:12" ht="13.5" thickBot="1">
      <c r="A31" s="191"/>
      <c r="B31" s="140"/>
      <c r="C31" s="42" t="s">
        <v>46</v>
      </c>
      <c r="D31" s="29">
        <v>37.45</v>
      </c>
      <c r="E31" s="30">
        <v>0.09910802775024777</v>
      </c>
      <c r="F31" s="30">
        <v>0.09910802775024777</v>
      </c>
      <c r="G31" s="30"/>
      <c r="H31" s="30">
        <v>0.049554013875123884</v>
      </c>
      <c r="I31" s="30">
        <v>0.89197224975223</v>
      </c>
      <c r="J31" s="30"/>
      <c r="K31" s="30"/>
      <c r="L31" s="30"/>
    </row>
    <row r="32" spans="1:14" ht="12.75">
      <c r="A32" s="178" t="s">
        <v>52</v>
      </c>
      <c r="B32" s="179"/>
      <c r="C32" s="179"/>
      <c r="D32" s="44"/>
      <c r="E32" s="10"/>
      <c r="F32" s="10"/>
      <c r="G32" s="10"/>
      <c r="H32" s="10"/>
      <c r="I32" s="10"/>
      <c r="J32" s="10"/>
      <c r="K32" s="10"/>
      <c r="L32" s="11"/>
      <c r="N32" s="41"/>
    </row>
    <row r="33" spans="1:12" ht="12.75">
      <c r="A33" s="151" t="s">
        <v>54</v>
      </c>
      <c r="B33" s="175" t="s">
        <v>1</v>
      </c>
      <c r="C33" s="37" t="s">
        <v>42</v>
      </c>
      <c r="D33" s="13">
        <v>19.33</v>
      </c>
      <c r="E33" s="14">
        <f>'APP B Table B-2'!E33/19.33</f>
        <v>0.051733057423693746</v>
      </c>
      <c r="F33" s="14">
        <f>'APP B Table B-2'!F33/19.33</f>
        <v>0.15519917227108124</v>
      </c>
      <c r="G33" s="14"/>
      <c r="H33" s="14"/>
      <c r="I33" s="46"/>
      <c r="J33" s="14"/>
      <c r="K33" s="14"/>
      <c r="L33" s="14"/>
    </row>
    <row r="34" spans="1:12" ht="13.5" thickBot="1">
      <c r="A34" s="162"/>
      <c r="B34" s="176"/>
      <c r="C34" s="17" t="s">
        <v>46</v>
      </c>
      <c r="D34" s="18">
        <f>SUM(D33)</f>
        <v>19.33</v>
      </c>
      <c r="E34" s="18">
        <f>'APP B Table B-2'!E34/19.33</f>
        <v>0.051733057423693746</v>
      </c>
      <c r="F34" s="18">
        <f>'APP B Table B-2'!F34/19.33</f>
        <v>0.15519917227108124</v>
      </c>
      <c r="G34" s="18"/>
      <c r="H34" s="18"/>
      <c r="I34" s="18"/>
      <c r="J34" s="18"/>
      <c r="K34" s="18"/>
      <c r="L34" s="18"/>
    </row>
    <row r="35" spans="1:12" ht="12.75">
      <c r="A35" s="162"/>
      <c r="B35" s="157" t="s">
        <v>6</v>
      </c>
      <c r="C35" s="37" t="s">
        <v>43</v>
      </c>
      <c r="D35" s="13">
        <v>20.35</v>
      </c>
      <c r="E35" s="14">
        <f>'APP B Table B-2'!E35/20.35</f>
        <v>0.04914004914004914</v>
      </c>
      <c r="F35" s="14"/>
      <c r="G35" s="14"/>
      <c r="H35" s="14"/>
      <c r="I35" s="46"/>
      <c r="J35" s="14"/>
      <c r="K35" s="14"/>
      <c r="L35" s="14"/>
    </row>
    <row r="36" spans="1:12" ht="12.75">
      <c r="A36" s="162"/>
      <c r="B36" s="155"/>
      <c r="C36" s="37" t="s">
        <v>45</v>
      </c>
      <c r="D36" s="13">
        <v>20.17</v>
      </c>
      <c r="E36" s="14"/>
      <c r="F36" s="14">
        <f>'APP B Table B-2'!F36/20.17</f>
        <v>0.09915716410510658</v>
      </c>
      <c r="G36" s="14"/>
      <c r="H36" s="14"/>
      <c r="I36" s="46"/>
      <c r="J36" s="14"/>
      <c r="K36" s="14"/>
      <c r="L36" s="14"/>
    </row>
    <row r="37" spans="1:12" ht="13.5" thickBot="1">
      <c r="A37" s="162"/>
      <c r="B37" s="158"/>
      <c r="C37" s="17" t="s">
        <v>46</v>
      </c>
      <c r="D37" s="18">
        <v>40.52</v>
      </c>
      <c r="E37" s="18">
        <f>'APP B Table B-2'!E37/40.52</f>
        <v>0.024679170779861793</v>
      </c>
      <c r="F37" s="18">
        <f>'APP B Table B-2'!F37/40.52</f>
        <v>0.04935834155972359</v>
      </c>
      <c r="G37" s="18"/>
      <c r="H37" s="18"/>
      <c r="I37" s="18"/>
      <c r="J37" s="18"/>
      <c r="K37" s="18"/>
      <c r="L37" s="18"/>
    </row>
    <row r="38" spans="1:12" s="47" customFormat="1" ht="12.75">
      <c r="A38" s="162"/>
      <c r="B38" s="155" t="s">
        <v>9</v>
      </c>
      <c r="C38" s="37" t="s">
        <v>44</v>
      </c>
      <c r="D38" s="13">
        <v>20.08</v>
      </c>
      <c r="E38" s="14">
        <f>'APP B Table B-2'!E38/20.08</f>
        <v>0.14940239043824702</v>
      </c>
      <c r="F38" s="14">
        <f>'APP B Table B-2'!F38/20.08</f>
        <v>0.09960159362549802</v>
      </c>
      <c r="G38" s="14"/>
      <c r="H38" s="14"/>
      <c r="I38" s="46"/>
      <c r="J38" s="14"/>
      <c r="K38" s="14"/>
      <c r="L38" s="14"/>
    </row>
    <row r="39" spans="1:12" ht="12.75" customHeight="1" thickBot="1">
      <c r="A39" s="183"/>
      <c r="B39" s="158"/>
      <c r="C39" s="17" t="s">
        <v>46</v>
      </c>
      <c r="D39" s="18">
        <v>20.08</v>
      </c>
      <c r="E39" s="18">
        <f>'APP B Table B-2'!E39/20.08</f>
        <v>0.14940239043824702</v>
      </c>
      <c r="F39" s="18">
        <f>'APP B Table B-2'!F39/20.08</f>
        <v>0.09960159362549802</v>
      </c>
      <c r="G39" s="18"/>
      <c r="H39" s="18"/>
      <c r="I39" s="18"/>
      <c r="J39" s="18"/>
      <c r="K39" s="18"/>
      <c r="L39" s="18"/>
    </row>
    <row r="40" spans="1:12" ht="12.75">
      <c r="A40" s="180" t="s">
        <v>14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2"/>
    </row>
    <row r="41" spans="1:12" ht="12.75">
      <c r="A41" s="151" t="s">
        <v>54</v>
      </c>
      <c r="B41" s="175" t="s">
        <v>1</v>
      </c>
      <c r="C41" s="12" t="s">
        <v>15</v>
      </c>
      <c r="D41" s="38">
        <v>26.5</v>
      </c>
      <c r="E41" s="14">
        <f>'APP B Table B-2'!E41/26.5</f>
        <v>0.1509433962264151</v>
      </c>
      <c r="F41" s="14">
        <f>'APP B Table B-2'!F41/26.5</f>
        <v>0.22641509433962265</v>
      </c>
      <c r="G41" s="14"/>
      <c r="H41" s="14"/>
      <c r="I41" s="14"/>
      <c r="J41" s="14"/>
      <c r="K41" s="14"/>
      <c r="L41" s="14"/>
    </row>
    <row r="42" spans="1:12" ht="12.75">
      <c r="A42" s="162"/>
      <c r="B42" s="175"/>
      <c r="C42" s="12" t="s">
        <v>16</v>
      </c>
      <c r="D42" s="38">
        <v>24</v>
      </c>
      <c r="E42" s="14">
        <f>'APP B Table B-2'!E42/24</f>
        <v>0</v>
      </c>
      <c r="F42" s="14">
        <f>'APP B Table B-2'!F42/24</f>
        <v>0.375</v>
      </c>
      <c r="G42" s="14"/>
      <c r="H42" s="14"/>
      <c r="I42" s="14"/>
      <c r="J42" s="14"/>
      <c r="K42" s="14"/>
      <c r="L42" s="14"/>
    </row>
    <row r="43" spans="1:12" s="48" customFormat="1" ht="12.75">
      <c r="A43" s="162"/>
      <c r="B43" s="175"/>
      <c r="C43" s="12" t="s">
        <v>17</v>
      </c>
      <c r="D43" s="38">
        <v>15.58</v>
      </c>
      <c r="E43" s="14"/>
      <c r="F43" s="14">
        <f>'APP B Table B-2'!F43/15.58</f>
        <v>0.06418485237483953</v>
      </c>
      <c r="G43" s="14"/>
      <c r="H43" s="14"/>
      <c r="I43" s="14"/>
      <c r="J43" s="14"/>
      <c r="K43" s="14"/>
      <c r="L43" s="14"/>
    </row>
    <row r="44" spans="1:12" ht="12.75">
      <c r="A44" s="162"/>
      <c r="B44" s="175"/>
      <c r="C44" s="12" t="s">
        <v>18</v>
      </c>
      <c r="D44" s="38">
        <v>13.78</v>
      </c>
      <c r="E44" s="14"/>
      <c r="F44" s="14">
        <f>'APP B Table B-2'!F44/13.78</f>
        <v>0.14513788098693758</v>
      </c>
      <c r="G44" s="14"/>
      <c r="H44" s="14"/>
      <c r="I44" s="14"/>
      <c r="J44" s="14"/>
      <c r="K44" s="14"/>
      <c r="L44" s="14"/>
    </row>
    <row r="45" spans="1:12" ht="13.5" thickBot="1">
      <c r="A45" s="162"/>
      <c r="B45" s="176"/>
      <c r="C45" s="17" t="s">
        <v>46</v>
      </c>
      <c r="D45" s="29">
        <v>79.86</v>
      </c>
      <c r="E45" s="18">
        <f>'APP B Table B-2'!E45/79.86</f>
        <v>0.05008765339343852</v>
      </c>
      <c r="F45" s="18">
        <f>'APP B Table B-2'!F45/79.86</f>
        <v>0.22539444027047334</v>
      </c>
      <c r="G45" s="18"/>
      <c r="H45" s="18"/>
      <c r="I45" s="49"/>
      <c r="J45" s="18"/>
      <c r="K45" s="18"/>
      <c r="L45" s="18"/>
    </row>
    <row r="46" spans="1:12" ht="12.75">
      <c r="A46" s="162"/>
      <c r="B46" s="168" t="s">
        <v>6</v>
      </c>
      <c r="C46" s="24" t="s">
        <v>19</v>
      </c>
      <c r="D46" s="50">
        <v>22.67</v>
      </c>
      <c r="E46" s="51"/>
      <c r="F46" s="51">
        <f>'APP B Table B-2'!F46/'APP B Table B-2'!D46</f>
        <v>0.08822232024702249</v>
      </c>
      <c r="G46" s="51"/>
      <c r="H46" s="51"/>
      <c r="I46" s="52"/>
      <c r="J46" s="51"/>
      <c r="K46" s="51"/>
      <c r="L46" s="51"/>
    </row>
    <row r="47" spans="1:12" ht="12.75">
      <c r="A47" s="162"/>
      <c r="B47" s="169"/>
      <c r="C47" s="12" t="s">
        <v>20</v>
      </c>
      <c r="D47" s="53">
        <v>21.75</v>
      </c>
      <c r="E47" s="14">
        <f>'APP B Table B-2'!E47/'APP B Table B-2'!D47</f>
        <v>0.09195402298850575</v>
      </c>
      <c r="F47" s="14">
        <f>'APP B Table B-2'!F47/'APP B Table B-2'!D47</f>
        <v>0.13793103448275862</v>
      </c>
      <c r="G47" s="14"/>
      <c r="H47" s="14"/>
      <c r="I47" s="46"/>
      <c r="J47" s="14"/>
      <c r="K47" s="14"/>
      <c r="L47" s="14"/>
    </row>
    <row r="48" spans="1:12" s="48" customFormat="1" ht="12.75">
      <c r="A48" s="162"/>
      <c r="B48" s="169"/>
      <c r="C48" s="12" t="s">
        <v>21</v>
      </c>
      <c r="D48" s="53">
        <v>18.5</v>
      </c>
      <c r="E48" s="14">
        <f>'APP B Table B-2'!E48/'APP B Table B-2'!D48</f>
        <v>0.05405405405405406</v>
      </c>
      <c r="F48" s="14">
        <f>'APP B Table B-2'!F48/'APP B Table B-2'!D48</f>
        <v>0.05405405405405406</v>
      </c>
      <c r="G48" s="14"/>
      <c r="H48" s="14"/>
      <c r="I48" s="46"/>
      <c r="J48" s="14">
        <f>'APP B Table B-2'!J48/'APP B Table B-2'!D48</f>
        <v>0.05405405405405406</v>
      </c>
      <c r="K48" s="14"/>
      <c r="L48" s="14"/>
    </row>
    <row r="49" spans="1:12" ht="12.75" customHeight="1">
      <c r="A49" s="162"/>
      <c r="B49" s="169"/>
      <c r="C49" s="12" t="s">
        <v>22</v>
      </c>
      <c r="D49" s="53">
        <v>18.17</v>
      </c>
      <c r="E49" s="54"/>
      <c r="F49" s="54"/>
      <c r="G49" s="54"/>
      <c r="H49" s="54"/>
      <c r="I49" s="54"/>
      <c r="J49" s="14"/>
      <c r="K49" s="14">
        <f>'APP B Table B-2'!K49/'APP B Table B-3'!$D$49</f>
        <v>0.0550357732526142</v>
      </c>
      <c r="L49" s="54"/>
    </row>
    <row r="50" spans="1:12" ht="13.5" thickBot="1">
      <c r="A50" s="162"/>
      <c r="B50" s="170"/>
      <c r="C50" s="17" t="s">
        <v>46</v>
      </c>
      <c r="D50" s="29">
        <v>81.09</v>
      </c>
      <c r="E50" s="18">
        <f>'APP B Table B-2'!E50/'APP B Table B-2'!D50</f>
        <v>0.03699593044765076</v>
      </c>
      <c r="F50" s="18">
        <f>'APP B Table B-2'!F50/'APP B Table B-2'!D50</f>
        <v>0.07399186089530152</v>
      </c>
      <c r="G50" s="18"/>
      <c r="H50" s="18"/>
      <c r="I50" s="49"/>
      <c r="J50" s="18">
        <f>'APP B Table B-2'!J48/'APP B Table B-3'!D50</f>
        <v>0.012331976815883586</v>
      </c>
      <c r="K50" s="18">
        <f>'APP B Table B-2'!K50/'APP B Table B-3'!D50</f>
        <v>0.012331976815883586</v>
      </c>
      <c r="L50" s="18"/>
    </row>
    <row r="51" spans="1:12" ht="12.75">
      <c r="A51" s="162"/>
      <c r="B51" s="155" t="s">
        <v>9</v>
      </c>
      <c r="C51" s="24" t="s">
        <v>23</v>
      </c>
      <c r="D51" s="36">
        <v>21</v>
      </c>
      <c r="E51" s="55"/>
      <c r="F51" s="55"/>
      <c r="G51" s="55"/>
      <c r="H51" s="55"/>
      <c r="I51" s="55"/>
      <c r="J51" s="55"/>
      <c r="K51" s="55"/>
      <c r="L51" s="55"/>
    </row>
    <row r="52" spans="1:12" ht="12.75">
      <c r="A52" s="162"/>
      <c r="B52" s="155"/>
      <c r="C52" s="12" t="s">
        <v>24</v>
      </c>
      <c r="D52" s="38">
        <v>21.33</v>
      </c>
      <c r="E52" s="14"/>
      <c r="F52" s="14">
        <f>'APP B Table B-2'!F52/'APP B Table B-2'!D52</f>
        <v>0.09376465072667604</v>
      </c>
      <c r="G52" s="14"/>
      <c r="H52" s="14"/>
      <c r="I52" s="46"/>
      <c r="J52" s="14"/>
      <c r="K52" s="14"/>
      <c r="L52" s="14"/>
    </row>
    <row r="53" spans="1:12" ht="12.75">
      <c r="A53" s="162"/>
      <c r="B53" s="155"/>
      <c r="C53" s="12" t="s">
        <v>25</v>
      </c>
      <c r="D53" s="38">
        <v>20.5</v>
      </c>
      <c r="E53" s="54"/>
      <c r="F53" s="54"/>
      <c r="G53" s="54"/>
      <c r="H53" s="54"/>
      <c r="I53" s="54"/>
      <c r="J53" s="54"/>
      <c r="K53" s="54"/>
      <c r="L53" s="54"/>
    </row>
    <row r="54" spans="1:12" s="48" customFormat="1" ht="12.75">
      <c r="A54" s="162"/>
      <c r="B54" s="155"/>
      <c r="C54" s="12" t="s">
        <v>26</v>
      </c>
      <c r="D54" s="38">
        <v>20.08</v>
      </c>
      <c r="E54" s="14">
        <f>'APP B Table B-2'!E54/'APP B Table B-2'!D54</f>
        <v>0.04980079681274901</v>
      </c>
      <c r="F54" s="14">
        <f>'APP B Table B-2'!F54/'APP B Table B-2'!D54</f>
        <v>0.09960159362549802</v>
      </c>
      <c r="G54" s="14"/>
      <c r="H54" s="14"/>
      <c r="I54" s="46"/>
      <c r="J54" s="14"/>
      <c r="K54" s="14"/>
      <c r="L54" s="14"/>
    </row>
    <row r="55" spans="1:12" ht="13.5" thickBot="1">
      <c r="A55" s="183"/>
      <c r="B55" s="158"/>
      <c r="C55" s="17" t="s">
        <v>46</v>
      </c>
      <c r="D55" s="29">
        <v>82.91</v>
      </c>
      <c r="E55" s="18">
        <f>'APP B Table B-2'!E55/'APP B Table B-2'!D55</f>
        <v>0.012061271257990593</v>
      </c>
      <c r="F55" s="18">
        <f>'APP B Table B-2'!F55/'APP B Table B-2'!D55</f>
        <v>0.04824508503196237</v>
      </c>
      <c r="G55" s="18"/>
      <c r="H55" s="18"/>
      <c r="I55" s="49"/>
      <c r="J55" s="18"/>
      <c r="K55" s="18"/>
      <c r="L55" s="18"/>
    </row>
    <row r="56" spans="1:12" ht="12.75">
      <c r="A56" s="184" t="s">
        <v>49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6"/>
    </row>
    <row r="57" spans="1:12" s="48" customFormat="1" ht="12.75">
      <c r="A57" s="148" t="s">
        <v>54</v>
      </c>
      <c r="B57" s="175" t="s">
        <v>1</v>
      </c>
      <c r="C57" s="56" t="s">
        <v>2</v>
      </c>
      <c r="D57" s="13">
        <v>15.5</v>
      </c>
      <c r="E57" s="14"/>
      <c r="F57" s="14">
        <f>'APP B Table B-2'!F57/'APP B Table B-2'!D57</f>
        <v>0.12903225806451613</v>
      </c>
      <c r="G57" s="14"/>
      <c r="H57" s="14"/>
      <c r="I57" s="46">
        <f>'APP B Table B-2'!I57/'APP B Table B-2'!D57</f>
        <v>1.935483870967742</v>
      </c>
      <c r="J57" s="14"/>
      <c r="K57" s="14">
        <f>'APP B Table B-2'!K57/'APP B Table B-2'!D57</f>
        <v>0.06451612903225806</v>
      </c>
      <c r="L57" s="14">
        <f>'APP B Table B-2'!L57/'APP B Table B-3'!D57</f>
        <v>0.06451612903225806</v>
      </c>
    </row>
    <row r="58" spans="1:12" ht="12.75">
      <c r="A58" s="149"/>
      <c r="B58" s="175"/>
      <c r="C58" s="56" t="s">
        <v>3</v>
      </c>
      <c r="D58" s="13">
        <v>18</v>
      </c>
      <c r="E58" s="14"/>
      <c r="F58" s="14">
        <f>'APP B Table B-2'!F58/'APP B Table B-2'!D58</f>
        <v>0.16666666666666666</v>
      </c>
      <c r="G58" s="14"/>
      <c r="H58" s="14"/>
      <c r="I58" s="46">
        <f>'APP B Table B-2'!I58/'APP B Table B-2'!D58</f>
        <v>1.1111111111111112</v>
      </c>
      <c r="J58" s="14"/>
      <c r="K58" s="14">
        <f>'APP B Table B-2'!K58/'APP B Table B-2'!D58</f>
        <v>0.05555555555555555</v>
      </c>
      <c r="L58" s="14"/>
    </row>
    <row r="59" spans="1:12" ht="12.75">
      <c r="A59" s="149"/>
      <c r="B59" s="175"/>
      <c r="C59" s="56" t="s">
        <v>4</v>
      </c>
      <c r="D59" s="13">
        <v>21.17</v>
      </c>
      <c r="E59" s="14"/>
      <c r="F59" s="14">
        <f>'APP B Table B-2'!F59/'APP B Table B-2'!D59</f>
        <v>0.18894662257912137</v>
      </c>
      <c r="G59" s="14"/>
      <c r="H59" s="14"/>
      <c r="I59" s="46">
        <f>'APP B Table B-2'!I59/'APP B Table B-2'!D59</f>
        <v>1.228153046764289</v>
      </c>
      <c r="J59" s="14">
        <f>'APP B Table B-2'!J59/'APP B Table B-2'!D59</f>
        <v>0.04723665564478034</v>
      </c>
      <c r="K59" s="14"/>
      <c r="L59" s="14"/>
    </row>
    <row r="60" spans="1:12" ht="12.75">
      <c r="A60" s="149"/>
      <c r="B60" s="175"/>
      <c r="C60" s="56" t="s">
        <v>5</v>
      </c>
      <c r="D60" s="13">
        <v>20.83</v>
      </c>
      <c r="E60" s="14"/>
      <c r="F60" s="14">
        <f>'APP B Table B-2'!F60/'APP B Table B-2'!D60</f>
        <v>0.048007681228996645</v>
      </c>
      <c r="G60" s="14"/>
      <c r="H60" s="14"/>
      <c r="I60" s="14">
        <f>'APP B Table B-2'!I60/'APP B Table B-2'!D60</f>
        <v>0.3360537686029765</v>
      </c>
      <c r="J60" s="14"/>
      <c r="K60" s="14"/>
      <c r="L60" s="14">
        <f>'APP B Table B-2'!L60/'APP B Table B-2'!D60</f>
        <v>0.048007681228996645</v>
      </c>
    </row>
    <row r="61" spans="1:12" ht="13.5" thickBot="1">
      <c r="A61" s="149"/>
      <c r="B61" s="176"/>
      <c r="C61" s="17" t="s">
        <v>46</v>
      </c>
      <c r="D61" s="18">
        <v>75.5</v>
      </c>
      <c r="E61" s="18"/>
      <c r="F61" s="18">
        <f>'APP B Table B-2'!F61/'APP B Table B-2'!D61</f>
        <v>0.13245033112582782</v>
      </c>
      <c r="G61" s="18"/>
      <c r="H61" s="18"/>
      <c r="I61" s="49">
        <f>'APP B Table B-2'!I61/'APP B Table B-2'!D61</f>
        <v>1.099337748344371</v>
      </c>
      <c r="J61" s="18">
        <f>'APP B Table B-2'!J61/'APP B Table B-2'!D61</f>
        <v>0.013245033112582781</v>
      </c>
      <c r="K61" s="18">
        <f>'APP B Table B-2'!K61/'APP B Table B-2'!D61</f>
        <v>0.026490066225165563</v>
      </c>
      <c r="L61" s="18">
        <f>'APP B Table B-2'!L61/'APP B Table B-2'!D61</f>
        <v>0.026490066225165563</v>
      </c>
    </row>
    <row r="62" spans="1:12" s="48" customFormat="1" ht="12.75">
      <c r="A62" s="149"/>
      <c r="B62" s="177" t="s">
        <v>6</v>
      </c>
      <c r="C62" s="57" t="s">
        <v>7</v>
      </c>
      <c r="D62" s="22">
        <v>17.75</v>
      </c>
      <c r="E62" s="23"/>
      <c r="F62" s="23">
        <f>'APP B Table B-2'!F62/'APP B Table B-2'!D62</f>
        <v>0.11267605633802817</v>
      </c>
      <c r="G62" s="23"/>
      <c r="H62" s="23"/>
      <c r="I62" s="58">
        <f>'APP B Table B-2'!I62/'APP B Table B-2'!D62</f>
        <v>0.28169014084507044</v>
      </c>
      <c r="J62" s="23"/>
      <c r="K62" s="23"/>
      <c r="L62" s="23"/>
    </row>
    <row r="63" spans="1:12" ht="12.75" customHeight="1">
      <c r="A63" s="149"/>
      <c r="B63" s="175"/>
      <c r="C63" s="56" t="s">
        <v>8</v>
      </c>
      <c r="D63" s="13">
        <v>21.75</v>
      </c>
      <c r="E63" s="14"/>
      <c r="F63" s="14">
        <f>'APP B Table B-2'!F63/'APP B Table B-2'!D63</f>
        <v>0.04597701149425287</v>
      </c>
      <c r="G63" s="14"/>
      <c r="H63" s="14"/>
      <c r="I63" s="46"/>
      <c r="J63" s="14"/>
      <c r="K63" s="14">
        <f>'APP B Table B-2'!K63/'APP B Table B-2'!D63</f>
        <v>0.04597701149425287</v>
      </c>
      <c r="L63" s="14"/>
    </row>
    <row r="64" spans="1:12" ht="13.5" thickBot="1">
      <c r="A64" s="149"/>
      <c r="B64" s="176"/>
      <c r="C64" s="17" t="s">
        <v>46</v>
      </c>
      <c r="D64" s="18">
        <v>39.5</v>
      </c>
      <c r="E64" s="18"/>
      <c r="F64" s="18">
        <f>'APP B Table B-2'!F64/'APP B Table B-2'!D64</f>
        <v>0.0759493670886076</v>
      </c>
      <c r="G64" s="18"/>
      <c r="H64" s="18"/>
      <c r="I64" s="49">
        <f>'APP B Table B-2'!I64/'APP B Table B-2'!D64</f>
        <v>0.12658227848101267</v>
      </c>
      <c r="J64" s="18">
        <f>'APP B Table B-2'!J64/'APP B Table B-2'!D64</f>
        <v>0</v>
      </c>
      <c r="K64" s="18">
        <f>'APP B Table B-2'!K64/'APP B Table B-2'!D64</f>
        <v>0.02531645569620253</v>
      </c>
      <c r="L64" s="18"/>
    </row>
    <row r="65" spans="1:12" ht="12.75">
      <c r="A65" s="149"/>
      <c r="B65" s="177" t="s">
        <v>9</v>
      </c>
      <c r="C65" s="57" t="s">
        <v>10</v>
      </c>
      <c r="D65" s="22">
        <v>18.75</v>
      </c>
      <c r="E65" s="23"/>
      <c r="F65" s="23">
        <f>'APP B Table B-2'!F65/'APP B Table B-2'!D65</f>
        <v>0.16</v>
      </c>
      <c r="G65" s="23"/>
      <c r="H65" s="23"/>
      <c r="I65" s="58">
        <f>'APP B Table B-2'!I65/'APP B Table B-2'!D65</f>
        <v>0.05333333333333334</v>
      </c>
      <c r="J65" s="23">
        <f>'APP B Table B-2'!J65/'APP B Table B-2'!D65</f>
        <v>0.10666666666666667</v>
      </c>
      <c r="K65" s="23"/>
      <c r="L65" s="23"/>
    </row>
    <row r="66" spans="1:12" ht="12.75">
      <c r="A66" s="149"/>
      <c r="B66" s="175"/>
      <c r="C66" s="56" t="s">
        <v>11</v>
      </c>
      <c r="D66" s="13">
        <v>18.83</v>
      </c>
      <c r="E66" s="14"/>
      <c r="F66" s="14">
        <f>'APP B Table B-2'!F66/'APP B Table B-2'!D66</f>
        <v>0.10621348911311737</v>
      </c>
      <c r="G66" s="14"/>
      <c r="H66" s="14"/>
      <c r="I66" s="46">
        <f>'APP B Table B-2'!I66/'APP B Table B-2'!D66</f>
        <v>0.10621348911311737</v>
      </c>
      <c r="J66" s="14">
        <f>'APP B Table B-2'!J66/'APP B Table B-2'!D66</f>
        <v>0.2655337227827934</v>
      </c>
      <c r="K66" s="14">
        <f>'APP B Table B-2'!K66/'APP B Table B-2'!D66</f>
        <v>0.10621348911311737</v>
      </c>
      <c r="L66" s="14"/>
    </row>
    <row r="67" spans="1:12" ht="12.75">
      <c r="A67" s="149"/>
      <c r="B67" s="175"/>
      <c r="C67" s="56" t="s">
        <v>12</v>
      </c>
      <c r="D67" s="13">
        <v>21</v>
      </c>
      <c r="E67" s="14"/>
      <c r="F67" s="14">
        <f>'APP B Table B-2'!F67/'APP B Table B-2'!D67</f>
        <v>0.23809523809523808</v>
      </c>
      <c r="G67" s="14"/>
      <c r="H67" s="14"/>
      <c r="I67" s="46">
        <f>'APP B Table B-2'!I67/'APP B Table B-2'!D67</f>
        <v>0.2857142857142857</v>
      </c>
      <c r="J67" s="14">
        <f>'APP B Table B-2'!J67/'APP B Table B-2'!D67</f>
        <v>0.14285714285714285</v>
      </c>
      <c r="K67" s="14">
        <f>'APP B Table B-2'!K67/'APP B Table B-2'!D67</f>
        <v>0.047619047619047616</v>
      </c>
      <c r="L67" s="14"/>
    </row>
    <row r="68" spans="1:12" ht="12.75">
      <c r="A68" s="149"/>
      <c r="B68" s="175"/>
      <c r="C68" s="56" t="s">
        <v>13</v>
      </c>
      <c r="D68" s="13">
        <v>20.88</v>
      </c>
      <c r="E68" s="14"/>
      <c r="F68" s="14"/>
      <c r="G68" s="14"/>
      <c r="H68" s="14"/>
      <c r="I68" s="46">
        <f>'APP B Table B-2'!I68/'APP B Table B-2'!D68</f>
        <v>0.04789272030651341</v>
      </c>
      <c r="J68" s="14">
        <f>'APP B Table B-2'!J68/'APP B Table B-2'!D68</f>
        <v>0.04789272030651341</v>
      </c>
      <c r="K68" s="14"/>
      <c r="L68" s="14"/>
    </row>
    <row r="69" spans="1:12" ht="12.75">
      <c r="A69" s="150"/>
      <c r="B69" s="175"/>
      <c r="C69" s="5" t="s">
        <v>46</v>
      </c>
      <c r="D69" s="59">
        <v>79.46</v>
      </c>
      <c r="E69" s="59"/>
      <c r="F69" s="59">
        <f>'APP B Table B-2'!F69/'APP B Table B-2'!D69</f>
        <v>0.12584948401711554</v>
      </c>
      <c r="G69" s="59"/>
      <c r="H69" s="59"/>
      <c r="I69" s="60">
        <f>'APP B Table B-2'!I69/'APP B Table B-2'!D69</f>
        <v>0.12584948401711554</v>
      </c>
      <c r="J69" s="59">
        <f>'APP B Table B-2'!J69/'APP B Table B-2'!D69</f>
        <v>0.13843443241882708</v>
      </c>
      <c r="K69" s="59">
        <f>'APP B Table B-2'!K69/'APP B Table B-2'!D69</f>
        <v>0.03775484520513466</v>
      </c>
      <c r="L69" s="59"/>
    </row>
    <row r="70" spans="1:12" ht="12.75">
      <c r="A70" s="174" t="s">
        <v>99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</row>
    <row r="71" spans="1:12" ht="12.7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</row>
    <row r="72" spans="1:12" ht="12.75">
      <c r="A72" s="171" t="s">
        <v>100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</row>
    <row r="73" spans="1:12" ht="12.7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</row>
  </sheetData>
  <mergeCells count="34">
    <mergeCell ref="A72:L73"/>
    <mergeCell ref="A70:L71"/>
    <mergeCell ref="E2:L2"/>
    <mergeCell ref="B5:B7"/>
    <mergeCell ref="B8:B10"/>
    <mergeCell ref="B2:B3"/>
    <mergeCell ref="C2:C3"/>
    <mergeCell ref="D2:D3"/>
    <mergeCell ref="B11:B13"/>
    <mergeCell ref="B23:B25"/>
    <mergeCell ref="B35:B37"/>
    <mergeCell ref="A5:A13"/>
    <mergeCell ref="A2:A3"/>
    <mergeCell ref="A14:A22"/>
    <mergeCell ref="B14:B16"/>
    <mergeCell ref="B17:B19"/>
    <mergeCell ref="B20:B22"/>
    <mergeCell ref="A23:A31"/>
    <mergeCell ref="B26:B28"/>
    <mergeCell ref="B29:B31"/>
    <mergeCell ref="A32:C32"/>
    <mergeCell ref="A40:L40"/>
    <mergeCell ref="A33:A39"/>
    <mergeCell ref="A57:A69"/>
    <mergeCell ref="A56:L56"/>
    <mergeCell ref="A41:A55"/>
    <mergeCell ref="B41:B45"/>
    <mergeCell ref="B46:B50"/>
    <mergeCell ref="B65:B69"/>
    <mergeCell ref="B33:B34"/>
    <mergeCell ref="B51:B55"/>
    <mergeCell ref="B57:B61"/>
    <mergeCell ref="B38:B39"/>
    <mergeCell ref="B62:B64"/>
  </mergeCells>
  <printOptions horizontalCentered="1" verticalCentered="1"/>
  <pageMargins left="0.75" right="0.75" top="0.89" bottom="0.78" header="0.5" footer="0.5"/>
  <pageSetup firstPageNumber="3" useFirstPageNumber="1" horizontalDpi="600" verticalDpi="600" orientation="portrait" scale="70" r:id="rId1"/>
  <headerFooter alignWithMargins="0">
    <oddFooter>&amp;L&amp;"Arial,Italic"&amp;8June 2010&amp;C&amp;8&amp;P</oddFooter>
  </headerFooter>
  <ignoredErrors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ENTRIX,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 Creek 2</dc:creator>
  <cp:keywords/>
  <dc:description/>
  <cp:lastModifiedBy>Mary Preuss</cp:lastModifiedBy>
  <cp:lastPrinted>2010-06-09T18:46:20Z</cp:lastPrinted>
  <dcterms:created xsi:type="dcterms:W3CDTF">2008-01-22T00:55:47Z</dcterms:created>
  <dcterms:modified xsi:type="dcterms:W3CDTF">2010-06-09T18:46:25Z</dcterms:modified>
  <cp:category/>
  <cp:version/>
  <cp:contentType/>
  <cp:contentStatus/>
</cp:coreProperties>
</file>